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3 год\187 МПА от 01.09.2023 (изменения август)\"/>
    </mc:Choice>
  </mc:AlternateContent>
  <bookViews>
    <workbookView xWindow="0" yWindow="0" windowWidth="19200" windowHeight="10890"/>
  </bookViews>
  <sheets>
    <sheet name="Пр 4 МП 23" sheetId="6" r:id="rId1"/>
  </sheets>
  <definedNames>
    <definedName name="_xlnm._FilterDatabase" localSheetId="0" hidden="1">'Пр 4 МП 23'!$A$17:$P$237</definedName>
    <definedName name="Excel_BuiltIn__FilterDatabase_1">#REF!</definedName>
  </definedNames>
  <calcPr calcId="162913"/>
</workbook>
</file>

<file path=xl/calcChain.xml><?xml version="1.0" encoding="utf-8"?>
<calcChain xmlns="http://schemas.openxmlformats.org/spreadsheetml/2006/main">
  <c r="K51" i="6" l="1"/>
  <c r="K173" i="6"/>
  <c r="K190" i="6"/>
  <c r="L51" i="6"/>
  <c r="M51" i="6"/>
  <c r="L173" i="6" l="1"/>
  <c r="M173" i="6"/>
  <c r="K24" i="6"/>
  <c r="L231" i="6"/>
  <c r="M231" i="6"/>
  <c r="K231" i="6"/>
  <c r="L202" i="6" l="1"/>
  <c r="M202" i="6"/>
  <c r="K202" i="6"/>
  <c r="K201" i="6" s="1"/>
  <c r="L21" i="6" l="1"/>
  <c r="M21" i="6"/>
  <c r="K21" i="6"/>
  <c r="L145" i="6" l="1"/>
  <c r="M145" i="6"/>
  <c r="K145" i="6"/>
  <c r="L75" i="6" l="1"/>
  <c r="M75" i="6"/>
  <c r="K75" i="6"/>
  <c r="L43" i="6"/>
  <c r="M43" i="6"/>
  <c r="K43" i="6"/>
  <c r="L62" i="6" l="1"/>
  <c r="M62" i="6"/>
  <c r="K62" i="6"/>
  <c r="L89" i="6" l="1"/>
  <c r="M89" i="6"/>
  <c r="K89" i="6"/>
  <c r="L210" i="6" l="1"/>
  <c r="M210" i="6"/>
  <c r="K210" i="6"/>
  <c r="K207" i="6" s="1"/>
  <c r="M208" i="6"/>
  <c r="L208" i="6"/>
  <c r="K208" i="6"/>
  <c r="L135" i="6"/>
  <c r="M135" i="6"/>
  <c r="K135" i="6"/>
  <c r="L141" i="6"/>
  <c r="M141" i="6"/>
  <c r="K141" i="6"/>
  <c r="M133" i="6"/>
  <c r="L133" i="6"/>
  <c r="K133" i="6"/>
  <c r="L66" i="6"/>
  <c r="M66" i="6"/>
  <c r="L78" i="6"/>
  <c r="M78" i="6"/>
  <c r="K78" i="6"/>
  <c r="K70" i="6"/>
  <c r="K66" i="6"/>
  <c r="L207" i="6" l="1"/>
  <c r="M207" i="6"/>
  <c r="L228" i="6"/>
  <c r="M228" i="6"/>
  <c r="K228" i="6"/>
  <c r="L190" i="6"/>
  <c r="M190" i="6"/>
  <c r="L70" i="6"/>
  <c r="M70" i="6"/>
  <c r="L96" i="6"/>
  <c r="M96" i="6"/>
  <c r="K96" i="6"/>
  <c r="L126" i="6"/>
  <c r="M126" i="6"/>
  <c r="K126" i="6"/>
  <c r="L218" i="6"/>
  <c r="L217" i="6" s="1"/>
  <c r="M218" i="6"/>
  <c r="M217" i="6" s="1"/>
  <c r="K218" i="6"/>
  <c r="K217" i="6" s="1"/>
  <c r="L215" i="6"/>
  <c r="L214" i="6" s="1"/>
  <c r="M215" i="6"/>
  <c r="M214" i="6" s="1"/>
  <c r="K215" i="6"/>
  <c r="K214" i="6" s="1"/>
  <c r="M91" i="6" l="1"/>
  <c r="L91" i="6"/>
  <c r="K91" i="6"/>
  <c r="L235" i="6" l="1"/>
  <c r="L234" i="6" s="1"/>
  <c r="L230" i="6"/>
  <c r="L227" i="6"/>
  <c r="L225" i="6"/>
  <c r="L224" i="6" s="1"/>
  <c r="L222" i="6"/>
  <c r="L221" i="6" s="1"/>
  <c r="L220" i="6" s="1"/>
  <c r="L201" i="6"/>
  <c r="L189" i="6"/>
  <c r="L187" i="6"/>
  <c r="L186" i="6" s="1"/>
  <c r="L184" i="6"/>
  <c r="L181" i="6"/>
  <c r="L180" i="6" s="1"/>
  <c r="L172" i="6"/>
  <c r="L166" i="6"/>
  <c r="L164" i="6"/>
  <c r="L163" i="6" s="1"/>
  <c r="L161" i="6"/>
  <c r="L159" i="6"/>
  <c r="L157" i="6"/>
  <c r="L154" i="6"/>
  <c r="L151" i="6"/>
  <c r="L148" i="6"/>
  <c r="L137" i="6"/>
  <c r="L130" i="6"/>
  <c r="L124" i="6"/>
  <c r="L121" i="6"/>
  <c r="L117" i="6"/>
  <c r="L114" i="6"/>
  <c r="L111" i="6"/>
  <c r="L110" i="6" s="1"/>
  <c r="L107" i="6"/>
  <c r="L106" i="6" s="1"/>
  <c r="L104" i="6"/>
  <c r="L102" i="6"/>
  <c r="L94" i="6"/>
  <c r="L87" i="6"/>
  <c r="L85" i="6"/>
  <c r="L84" i="6" s="1"/>
  <c r="L82" i="6"/>
  <c r="L60" i="6"/>
  <c r="L56" i="6"/>
  <c r="L49" i="6"/>
  <c r="L42" i="6"/>
  <c r="L40" i="6"/>
  <c r="L39" i="6" s="1"/>
  <c r="L37" i="6"/>
  <c r="L36" i="6" s="1"/>
  <c r="L34" i="6"/>
  <c r="L33" i="6" s="1"/>
  <c r="L24" i="6"/>
  <c r="L23" i="6" s="1"/>
  <c r="L19" i="6"/>
  <c r="L18" i="6" s="1"/>
  <c r="K235" i="6"/>
  <c r="K234" i="6" s="1"/>
  <c r="K230" i="6"/>
  <c r="K227" i="6"/>
  <c r="K225" i="6"/>
  <c r="K224" i="6" s="1"/>
  <c r="K222" i="6"/>
  <c r="K221" i="6" s="1"/>
  <c r="K220" i="6" s="1"/>
  <c r="K189" i="6"/>
  <c r="K187" i="6"/>
  <c r="K186" i="6" s="1"/>
  <c r="K184" i="6"/>
  <c r="K181" i="6"/>
  <c r="K180" i="6" s="1"/>
  <c r="K172" i="6"/>
  <c r="K171" i="6" s="1"/>
  <c r="K166" i="6"/>
  <c r="K164" i="6"/>
  <c r="K163" i="6" s="1"/>
  <c r="K161" i="6"/>
  <c r="K159" i="6"/>
  <c r="K157" i="6"/>
  <c r="K154" i="6"/>
  <c r="K151" i="6"/>
  <c r="K148" i="6"/>
  <c r="K137" i="6"/>
  <c r="K130" i="6"/>
  <c r="K124" i="6"/>
  <c r="K121" i="6"/>
  <c r="K120" i="6" s="1"/>
  <c r="K117" i="6"/>
  <c r="K114" i="6"/>
  <c r="K111" i="6"/>
  <c r="K110" i="6" s="1"/>
  <c r="K107" i="6"/>
  <c r="K106" i="6" s="1"/>
  <c r="K104" i="6"/>
  <c r="K102" i="6"/>
  <c r="K94" i="6"/>
  <c r="K93" i="6" s="1"/>
  <c r="K87" i="6"/>
  <c r="K85" i="6"/>
  <c r="K82" i="6"/>
  <c r="K65" i="6" s="1"/>
  <c r="K60" i="6"/>
  <c r="K56" i="6"/>
  <c r="K49" i="6"/>
  <c r="K42" i="6"/>
  <c r="K40" i="6"/>
  <c r="K39" i="6" s="1"/>
  <c r="K37" i="6"/>
  <c r="K36" i="6" s="1"/>
  <c r="K34" i="6"/>
  <c r="K33" i="6" s="1"/>
  <c r="K23" i="6"/>
  <c r="K19" i="6"/>
  <c r="K18" i="6" s="1"/>
  <c r="M235" i="6"/>
  <c r="M234" i="6" s="1"/>
  <c r="K150" i="6" l="1"/>
  <c r="K119" i="6"/>
  <c r="K84" i="6"/>
  <c r="K64" i="6" s="1"/>
  <c r="K132" i="6"/>
  <c r="L132" i="6"/>
  <c r="L65" i="6"/>
  <c r="K113" i="6"/>
  <c r="L113" i="6"/>
  <c r="L93" i="6"/>
  <c r="L59" i="6"/>
  <c r="K59" i="6"/>
  <c r="L48" i="6"/>
  <c r="L47" i="6" s="1"/>
  <c r="L120" i="6"/>
  <c r="L150" i="6"/>
  <c r="K48" i="6"/>
  <c r="K47" i="6" s="1"/>
  <c r="L171" i="6"/>
  <c r="M19" i="6"/>
  <c r="M18" i="6" s="1"/>
  <c r="M230" i="6"/>
  <c r="L64" i="6" l="1"/>
  <c r="L119" i="6"/>
  <c r="M184" i="6"/>
  <c r="K237" i="6" l="1"/>
  <c r="L237" i="6"/>
  <c r="M107" i="6"/>
  <c r="M24" i="6" l="1"/>
  <c r="M225" i="6" l="1"/>
  <c r="M224" i="6" s="1"/>
  <c r="M151" i="6" l="1"/>
  <c r="M227" i="6"/>
  <c r="M34" i="6"/>
  <c r="M33" i="6" s="1"/>
  <c r="M37" i="6" l="1"/>
  <c r="M36" i="6" s="1"/>
  <c r="M102" i="6"/>
  <c r="M181" i="6"/>
  <c r="M49" i="6" l="1"/>
  <c r="M48" i="6" s="1"/>
  <c r="M82" i="6" l="1"/>
  <c r="M65" i="6" s="1"/>
  <c r="M222" i="6" l="1"/>
  <c r="M221" i="6" s="1"/>
  <c r="M220" i="6" s="1"/>
  <c r="M189" i="6"/>
  <c r="M166" i="6"/>
  <c r="M164" i="6"/>
  <c r="M163" i="6" s="1"/>
  <c r="M161" i="6"/>
  <c r="M159" i="6"/>
  <c r="M157" i="6"/>
  <c r="M154" i="6"/>
  <c r="M148" i="6"/>
  <c r="M130" i="6"/>
  <c r="M111" i="6" l="1"/>
  <c r="M110" i="6" s="1"/>
  <c r="M106" i="6"/>
  <c r="M104" i="6"/>
  <c r="M87" i="6"/>
  <c r="M56" i="6"/>
  <c r="M47" i="6" s="1"/>
  <c r="M137" i="6" l="1"/>
  <c r="M132" i="6" s="1"/>
  <c r="M180" i="6" l="1"/>
  <c r="M114" i="6" l="1"/>
  <c r="M201" i="6"/>
  <c r="E145" i="6" l="1"/>
  <c r="M94" i="6"/>
  <c r="M93" i="6" s="1"/>
  <c r="M60" i="6"/>
  <c r="M42" i="6"/>
  <c r="M40" i="6"/>
  <c r="M39" i="6" s="1"/>
  <c r="E40" i="6"/>
  <c r="E39" i="6" s="1"/>
  <c r="M187" i="6" l="1"/>
  <c r="M186" i="6" s="1"/>
  <c r="M172" i="6"/>
  <c r="M171" i="6" s="1"/>
  <c r="M150" i="6"/>
  <c r="M124" i="6"/>
  <c r="M121" i="6"/>
  <c r="M117" i="6"/>
  <c r="M113" i="6" s="1"/>
  <c r="M85" i="6"/>
  <c r="M84" i="6" s="1"/>
  <c r="M59" i="6"/>
  <c r="M23" i="6"/>
  <c r="M64" i="6" l="1"/>
  <c r="M120" i="6"/>
  <c r="M119" i="6" s="1"/>
  <c r="M237" i="6" l="1"/>
</calcChain>
</file>

<file path=xl/sharedStrings.xml><?xml version="1.0" encoding="utf-8"?>
<sst xmlns="http://schemas.openxmlformats.org/spreadsheetml/2006/main" count="683" uniqueCount="539">
  <si>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</si>
  <si>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</si>
  <si>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</si>
  <si>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</si>
  <si>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</si>
  <si>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</si>
  <si>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</si>
  <si>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</si>
  <si>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</si>
  <si>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</si>
  <si>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</si>
  <si>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</si>
  <si>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</si>
  <si>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</si>
  <si>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</si>
  <si>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</si>
  <si>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</si>
  <si>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</si>
  <si>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</si>
  <si>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</si>
  <si>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</si>
  <si>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</si>
  <si>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</si>
  <si>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</si>
  <si>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</si>
  <si>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</si>
  <si>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</si>
  <si>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</si>
  <si>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</si>
  <si>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</si>
  <si>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</si>
  <si>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</si>
  <si>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</si>
  <si>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</si>
  <si>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</si>
  <si>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</si>
  <si>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</si>
  <si>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</si>
  <si>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</si>
  <si>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</si>
  <si>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</si>
  <si>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</si>
  <si>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</si>
  <si>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</si>
  <si>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</si>
  <si>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</si>
  <si>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</si>
  <si>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</si>
  <si>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</si>
  <si>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</si>
  <si>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</si>
  <si>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</si>
  <si>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</si>
  <si>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</si>
  <si>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</si>
  <si>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</si>
  <si>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</si>
  <si>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</si>
  <si>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</si>
  <si>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</si>
  <si>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</si>
  <si>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</si>
  <si>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</si>
  <si>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</si>
  <si>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</si>
  <si>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</si>
  <si>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</si>
  <si>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</si>
  <si>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</si>
  <si>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</si>
  <si>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</si>
  <si>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</si>
  <si>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</si>
  <si>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</si>
  <si>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</si>
  <si>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</si>
  <si>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</si>
  <si>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</si>
  <si>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</si>
  <si>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</si>
  <si>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</si>
  <si>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</si>
  <si>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</si>
  <si>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</si>
  <si>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</si>
  <si>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</si>
  <si>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</si>
  <si>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</si>
  <si>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</si>
  <si>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</si>
  <si>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</si>
  <si>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</si>
  <si>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</si>
  <si>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</si>
  <si>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</si>
  <si>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</si>
  <si>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</si>
  <si>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</si>
  <si>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</si>
  <si>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</si>
  <si>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</si>
  <si>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</si>
  <si>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</si>
  <si>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</si>
  <si>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</si>
  <si>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</si>
  <si>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</si>
  <si>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</si>
  <si>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</si>
  <si>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2560200000</t>
  </si>
  <si>
    <t>2110170010</t>
  </si>
  <si>
    <t>(рублей)</t>
  </si>
  <si>
    <t>Муниципальная программа "Развитие физической культуры и спорта в Пограничном муниципальном округе "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</si>
  <si>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</si>
  <si>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</si>
  <si>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</si>
  <si>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</si>
  <si>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</si>
  <si>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</si>
  <si>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</si>
  <si>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</si>
  <si>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</si>
  <si>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</si>
  <si>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</si>
  <si>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Обеспечение граждан твердым топливом (дровами) из средств местного бюджета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</si>
  <si>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</si>
  <si>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</si>
  <si>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</si>
  <si>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</si>
  <si>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</si>
  <si>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</si>
  <si>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</si>
  <si>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</si>
  <si>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</si>
  <si>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</si>
  <si>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</si>
  <si>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</si>
  <si>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"Укрепление материально-технической базы муниципальных учреждений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</si>
  <si>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</si>
  <si>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</si>
  <si>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</si>
  <si>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</si>
  <si>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</si>
  <si>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</si>
  <si>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</si>
  <si>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</si>
  <si>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</si>
  <si>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</si>
  <si>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</si>
  <si>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</si>
  <si>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 Благоустройство территории Пограничного муниципального округа 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</si>
  <si>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</si>
  <si>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</si>
  <si>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</si>
  <si>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</si>
  <si>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</si>
  <si>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</si>
  <si>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</si>
  <si>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</si>
  <si>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</si>
  <si>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</si>
  <si>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</si>
  <si>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</si>
  <si>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</si>
  <si>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</si>
  <si>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</si>
  <si>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</si>
  <si>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</si>
  <si>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</si>
  <si>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</si>
  <si>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</si>
  <si>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</si>
  <si>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</si>
  <si>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</si>
  <si>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</si>
  <si>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</si>
  <si>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2720120020</t>
  </si>
  <si>
    <t xml:space="preserve">Содержание и обслуживание казны Пограничного муниципального округа </t>
  </si>
  <si>
    <t>2740000000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</si>
  <si>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</si>
  <si>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2740100000</t>
  </si>
  <si>
    <t>27401M0820</t>
  </si>
  <si>
    <t xml:space="preserve">Сумма                </t>
  </si>
  <si>
    <t>11.1</t>
  </si>
  <si>
    <t>12.1</t>
  </si>
  <si>
    <t>13.1</t>
  </si>
  <si>
    <t>4</t>
  </si>
  <si>
    <t>5</t>
  </si>
  <si>
    <t>6</t>
  </si>
  <si>
    <t>7</t>
  </si>
  <si>
    <t>8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</si>
  <si>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</si>
  <si>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</si>
  <si>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</si>
  <si>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</si>
  <si>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</si>
  <si>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</si>
  <si>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</si>
  <si>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</si>
  <si>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</si>
  <si>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</si>
  <si>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</si>
  <si>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</si>
  <si>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</si>
  <si>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</si>
  <si>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</si>
  <si>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</si>
  <si>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</si>
  <si>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2510170190</t>
  </si>
  <si>
    <t>2510200000</t>
  </si>
  <si>
    <t>Организация проведения культурных мероприятий</t>
  </si>
  <si>
    <t>2510220060</t>
  </si>
  <si>
    <t>Основное мероприятие «Обеспечение доступа граждан ПМО к культурным ценностям и участие в культурной жизни, реализация творческого потенциала населения»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</si>
  <si>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</si>
  <si>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</si>
  <si>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</si>
  <si>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</si>
  <si>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</si>
  <si>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</si>
  <si>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</si>
  <si>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</si>
  <si>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</si>
  <si>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</si>
  <si>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</si>
  <si>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</si>
  <si>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</si>
  <si>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</si>
  <si>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</si>
  <si>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</si>
  <si>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</si>
  <si>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</si>
  <si>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Подпрограмма "Доступная среда"</t>
  </si>
  <si>
    <t>2550000000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</si>
  <si>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</si>
  <si>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</si>
  <si>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</si>
  <si>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</si>
  <si>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</si>
  <si>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</si>
  <si>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</si>
  <si>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</si>
  <si>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</si>
  <si>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</si>
  <si>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</si>
  <si>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</si>
  <si>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</si>
  <si>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</si>
  <si>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</si>
  <si>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</si>
  <si>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</si>
  <si>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</si>
  <si>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</si>
  <si>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</si>
  <si>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</si>
  <si>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</si>
  <si>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</si>
  <si>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</si>
  <si>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</si>
  <si>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</si>
  <si>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</si>
  <si>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</si>
  <si>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</si>
  <si>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</si>
  <si>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</si>
  <si>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</si>
  <si>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</si>
  <si>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</si>
  <si>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</si>
  <si>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</si>
  <si>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</si>
  <si>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</si>
  <si>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</si>
  <si>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</si>
  <si>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14</t>
  </si>
  <si>
    <t>14.1</t>
  </si>
  <si>
    <t xml:space="preserve">                                                                                                            Пограничного муниципального округа</t>
  </si>
  <si>
    <t>от 26.02.2021 № 66-МПА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</si>
  <si>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</si>
  <si>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</si>
  <si>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</si>
  <si>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</si>
  <si>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</si>
  <si>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</si>
  <si>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</si>
  <si>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29001S2360</t>
  </si>
  <si>
    <t>Федеральный проект "Современная школа"</t>
  </si>
  <si>
    <t>262E100000</t>
  </si>
  <si>
    <t>262E193140</t>
  </si>
  <si>
    <t>2520270140</t>
  </si>
  <si>
    <t>2510500000</t>
  </si>
  <si>
    <t>2510520100</t>
  </si>
  <si>
    <t>Основное мероприятие «Обеспечение безопасности в учреждениях культуры»</t>
  </si>
  <si>
    <t>Проведение мероприятий по выявлению и развитию одаренных детей</t>
  </si>
  <si>
    <t>Федеральный проект "Чистая вода"</t>
  </si>
  <si>
    <t>000</t>
  </si>
  <si>
    <t>211F500000</t>
  </si>
  <si>
    <t xml:space="preserve">Федеральный проект "Формирование комфортной городской среды"
</t>
  </si>
  <si>
    <t>310F200000</t>
  </si>
  <si>
    <t>211F552432</t>
  </si>
  <si>
    <t>27401R0820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</si>
  <si>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</si>
  <si>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</si>
  <si>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</si>
  <si>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Развитие сети учреждений культурно-досугового типа (НП)</t>
  </si>
  <si>
    <t>251A155130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</si>
  <si>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</si>
  <si>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</si>
  <si>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</si>
  <si>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</si>
  <si>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</si>
  <si>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</si>
  <si>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</si>
  <si>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</si>
  <si>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</si>
  <si>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</si>
  <si>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</si>
  <si>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</si>
  <si>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</si>
  <si>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</si>
  <si>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</si>
  <si>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</si>
  <si>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</si>
  <si>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</si>
  <si>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</si>
  <si>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</si>
  <si>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</si>
  <si>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</si>
  <si>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</si>
  <si>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</si>
  <si>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 xml:space="preserve">                                                                                                                 к муниципальному правовому акту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</si>
  <si>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</si>
  <si>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</si>
  <si>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</si>
  <si>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</si>
  <si>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</si>
  <si>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</si>
  <si>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</si>
  <si>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</si>
  <si>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</si>
  <si>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</si>
  <si>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</si>
  <si>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</si>
  <si>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</si>
  <si>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</si>
  <si>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</si>
  <si>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</si>
  <si>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Муниципальная программа "Укрепление общественного здоровья населения Пограничного муниципального округа"</t>
  </si>
  <si>
    <t>16</t>
  </si>
  <si>
    <t>16.1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</si>
  <si>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</si>
  <si>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</si>
  <si>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</si>
  <si>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</si>
  <si>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</si>
  <si>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</si>
  <si>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</si>
  <si>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</si>
  <si>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9.1.3</t>
  </si>
  <si>
    <t>9.1.2</t>
  </si>
  <si>
    <t>9.1.4</t>
  </si>
  <si>
    <t>9.2.2</t>
  </si>
  <si>
    <t>9.3.1</t>
  </si>
  <si>
    <t>9.3.2</t>
  </si>
  <si>
    <t>9.3.3</t>
  </si>
  <si>
    <t>9.3.4</t>
  </si>
  <si>
    <t>9.4</t>
  </si>
  <si>
    <t>9.4.1</t>
  </si>
  <si>
    <t>9.5</t>
  </si>
  <si>
    <t>15.1</t>
  </si>
  <si>
    <t>Реализация проектов инициативного бюджетирования по направлению "Твой  проект" за счет средств местного бюджета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</si>
  <si>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</si>
  <si>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</si>
  <si>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</si>
  <si>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</si>
  <si>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</si>
  <si>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</si>
  <si>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</si>
  <si>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</si>
  <si>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>Подготовка проектов межевания земельных участков и на проведение кадастровых работ</t>
  </si>
  <si>
    <t>27201L5990</t>
  </si>
  <si>
    <t>Содействие развитию  молодежной политики на территории Пограничного муниципального округа</t>
  </si>
  <si>
    <t>2540120030</t>
  </si>
  <si>
    <t>Подпрограмма "Развитие информационных систем"</t>
  </si>
  <si>
    <t>18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</si>
  <si>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</si>
  <si>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</si>
  <si>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18.1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</si>
  <si>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</si>
  <si>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</si>
  <si>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</si>
  <si>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</si>
  <si>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 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</si>
  <si>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</si>
  <si>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0100100000</t>
  </si>
  <si>
    <t>Организация и проведение мероприятий, направленные на поддержку малого и среднего предпринимательства</t>
  </si>
  <si>
    <t>0100140020</t>
  </si>
  <si>
    <t>7.1.1</t>
  </si>
  <si>
    <t>7.1.2</t>
  </si>
  <si>
    <t>9.5.1</t>
  </si>
  <si>
    <t>9.6</t>
  </si>
  <si>
    <t>9.6.1</t>
  </si>
  <si>
    <t>9.6.2</t>
  </si>
  <si>
    <t>10.1.2</t>
  </si>
  <si>
    <t>10.2.2</t>
  </si>
  <si>
    <t>10.1.3</t>
  </si>
  <si>
    <t>10.2.3</t>
  </si>
  <si>
    <t>10.1.4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</si>
  <si>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</si>
  <si>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</si>
  <si>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</si>
  <si>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</si>
  <si>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</si>
  <si>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</si>
  <si>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</si>
  <si>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</si>
  <si>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</si>
  <si>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</si>
  <si>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11.1.1</t>
  </si>
  <si>
    <t>11.2</t>
  </si>
  <si>
    <t>11.2.1</t>
  </si>
  <si>
    <t>11.3</t>
  </si>
  <si>
    <t>15.2</t>
  </si>
  <si>
    <t>19</t>
  </si>
  <si>
    <t>19.1</t>
  </si>
  <si>
    <t>20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</si>
  <si>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</si>
  <si>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</si>
  <si>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20.1</t>
  </si>
  <si>
    <t xml:space="preserve">Основное мероприятие "Поддержка социально ориентированных некоммерческих организаций" </t>
  </si>
  <si>
    <t>3800100000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</si>
  <si>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</si>
  <si>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</si>
  <si>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 xml:space="preserve"> бюджетных ассигнований  по муниципальным программам Пограничного муниципального округа на 2023 год и плановый период 2024 и 2025 годов</t>
  </si>
  <si>
    <t>Ведом-ство</t>
  </si>
  <si>
    <t>2023 год</t>
  </si>
  <si>
    <t>2024 год</t>
  </si>
  <si>
    <t>2025 год</t>
  </si>
  <si>
    <t>Подпрограмма" Обеспечение жилыми помещениями детей - сирот, детей, оставшихся без попечения родителей, лиц из числа- сирот и детей, оставшихся без попечения родителей"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</si>
  <si>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краевого  бюджета</t>
  </si>
  <si>
    <t>3000192270</t>
  </si>
  <si>
    <t>Проведение мероприятий по энергосбережению и повышению энергетической эффективности систем коммунальной инфраструктуры за счет средств местного бюджета</t>
  </si>
  <si>
    <t>30001S2270</t>
  </si>
  <si>
    <t>Мероприятия по организации физкультурно-спортивной работы по месту жительства за счет средств краевого бюджета</t>
  </si>
  <si>
    <t>0900192190</t>
  </si>
  <si>
    <t>Мероприятия по организации физкультурно-спортивной работы по месту жительства за счет средств местного бюджета</t>
  </si>
  <si>
    <t>09001S2190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</si>
  <si>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</si>
  <si>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</si>
  <si>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</si>
  <si>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</si>
  <si>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9.2.5</t>
  </si>
  <si>
    <t>Реализация мероприятий по модернизации муниципальных детских школ искусств по видам искусств (НП)</t>
  </si>
  <si>
    <t>252A155192</t>
  </si>
  <si>
    <t>252A100000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</si>
  <si>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</si>
  <si>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2530292540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</si>
  <si>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</si>
  <si>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25302S2540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</si>
  <si>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</si>
  <si>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</si>
  <si>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>Федеральный проект "Культурная среда"</t>
  </si>
  <si>
    <t>0100000000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</si>
  <si>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</si>
  <si>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системы информирования туристов"</t>
  </si>
  <si>
    <t xml:space="preserve">Организация, проведение мероприятий направленные на развитие туризма </t>
  </si>
  <si>
    <t>3200000000</t>
  </si>
  <si>
    <t xml:space="preserve">3200100000 </t>
  </si>
  <si>
    <t>3200140110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</si>
  <si>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</si>
  <si>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 xml:space="preserve">Основное мероприятие " Укрепление международных, внешнеэкономических связей и приграничного сотрудничества" </t>
  </si>
  <si>
    <t xml:space="preserve">Мероприятия, проводимые Администрацией Пограничного муниципального округа </t>
  </si>
  <si>
    <t>3300000000</t>
  </si>
  <si>
    <t>3300140010</t>
  </si>
  <si>
    <t>3300100000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</si>
  <si>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</si>
  <si>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</si>
  <si>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Развитие сети учреждений культурно-досугового типа (НП) за счет средств местного бюджета</t>
  </si>
  <si>
    <t>251A1S5130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</si>
  <si>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</si>
  <si>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</si>
  <si>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</si>
  <si>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26103S2020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</si>
  <si>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</si>
  <si>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</si>
  <si>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Мероприятия по созданию единого  информационного поля</t>
  </si>
  <si>
    <t>2530220210</t>
  </si>
  <si>
    <t xml:space="preserve">    Приложение   4</t>
  </si>
  <si>
    <t>к муниципальному правовому акту</t>
  </si>
  <si>
    <t>Пограничного муниципального округа</t>
  </si>
  <si>
    <t>от  28.11.2022 № 163-МПА</t>
  </si>
  <si>
    <t>21</t>
  </si>
  <si>
    <t>21.1</t>
  </si>
  <si>
    <t>22</t>
  </si>
  <si>
    <t>22.1</t>
  </si>
  <si>
    <t>Обеспечение населения  услугами водоснабжения</t>
  </si>
  <si>
    <t>Мероприятия по обеспечению безопасности в  муниципальных учреждениях</t>
  </si>
  <si>
    <t xml:space="preserve">Руководство и управление в сфере установленных функций органов местного самоуправления Пограничного муниципального округа </t>
  </si>
  <si>
    <t>Антикризисные мероприятия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</si>
  <si>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общеобразовательных организациях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</si>
  <si>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</si>
  <si>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 xml:space="preserve">Обеспечение деятельности подведомственных учреждений сферы образования </t>
  </si>
  <si>
    <t xml:space="preserve">Субвенции на компенсацию части платы, взимаемой с родителей (законных представителей) за присмотр  и уход за детьми, освающими образовательные программы дошкольного образования в организациях, осуществляющих образовательную деятельность 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</si>
  <si>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 жилыми помещениями </t>
  </si>
  <si>
    <t>251A100000</t>
  </si>
  <si>
    <t>9.1.5</t>
  </si>
  <si>
    <t>Федеральный проект "Патриотическое воспитание граждан Российской Федерации"</t>
  </si>
  <si>
    <t>262EB 00000</t>
  </si>
  <si>
    <t>10.2.4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</si>
  <si>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</si>
  <si>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1100120120</t>
  </si>
  <si>
    <t>2630470130</t>
  </si>
  <si>
    <t>9.2.4</t>
  </si>
  <si>
    <t>Основное мероприятие "Обеспечение безопасности в учреждениях культуры"</t>
  </si>
  <si>
    <t>2520400000</t>
  </si>
  <si>
    <t>2520420100</t>
  </si>
  <si>
    <t>Мероприятия по землеустройству и землепользованию</t>
  </si>
  <si>
    <t>2720120150</t>
  </si>
  <si>
    <t>Приложение 4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</si>
  <si>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</si>
  <si>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</si>
  <si>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19001S2390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</si>
  <si>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</si>
  <si>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2510220330</t>
  </si>
  <si>
    <t>2620320330</t>
  </si>
  <si>
    <t>0100200000</t>
  </si>
  <si>
    <t>1.1.2</t>
  </si>
  <si>
    <t>Основные мероприятия "Информационно-консультационная поддержка субъектов малого и среднего предпринимательства"</t>
  </si>
  <si>
    <t>0100240020</t>
  </si>
  <si>
    <t>2110109605</t>
  </si>
  <si>
    <t>Субсидии на обеспечение мероприятийпо модернизации систем оммунальной инфраструктуры из средств краевого бюджета (капитальный ремонт наружных сетей водопровода пгт. Пограничный)</t>
  </si>
  <si>
    <t>3000109605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</si>
  <si>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</si>
  <si>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2720170150</t>
  </si>
  <si>
    <t>Мероприятия по проведению ремонтных работ (в т. ч. проектно-изыскательские работы)</t>
  </si>
  <si>
    <t>Поддержка проектов, инициируемых жителями Пограничного муниципального округа за счет средств краевого бюджета</t>
  </si>
  <si>
    <t>3700194030</t>
  </si>
  <si>
    <t>21101S9605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</si>
  <si>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</si>
  <si>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от 01.09.2023 № 187-МПА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</si>
</sst>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rgb="FF0070C0"/>
      <name val="Arial Cyr"/>
      <family val="2"/>
      <charset val="204"/>
    </font>
    <font>
      <sz val="12"/>
      <name val="Arial Cyr"/>
      <family val="2"/>
      <charset val="204"/>
    </font>
    <font>
      <i/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8" fillId="0" borderId="16">
      <alignment horizontal="center" vertical="top" shrinkToFit="1"/>
    </xf>
  </cellStyleXfs>
  <cellXfs count="146">
    <xf numFmtId="0" fontId="0" fillId="0" borderId="0" xfId="0"/>
    <xf numFmtId="0" fontId="24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1" fillId="0" borderId="0" xfId="0" applyFont="1" applyAlignment="1">
      <alignment horizontal="right"/>
    </xf>
    <xf numFmtId="4" fontId="18" fillId="0" borderId="17" xfId="0" applyNumberFormat="1" applyFont="1" applyBorder="1" applyAlignment="1">
      <alignment horizontal="center" vertical="center" shrinkToFit="1"/>
    </xf>
    <xf numFmtId="4" fontId="26" fillId="0" borderId="10" xfId="0" applyNumberFormat="1" applyFont="1" applyBorder="1" applyAlignment="1">
      <alignment horizontal="center" vertical="center" shrinkToFit="1"/>
    </xf>
    <xf numFmtId="0" fontId="20" fillId="0" borderId="0" xfId="0" applyFont="1"/>
    <xf numFmtId="49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25" fillId="0" borderId="10" xfId="0" applyNumberFormat="1" applyFont="1" applyBorder="1" applyAlignment="1">
      <alignment horizontal="center" vertical="center" shrinkToFit="1"/>
    </xf>
    <xf numFmtId="4" fontId="0" fillId="0" borderId="14" xfId="0" applyNumberFormat="1" applyBorder="1" applyAlignment="1">
      <alignment horizontal="right" vertical="top" shrinkToFit="1"/>
    </xf>
    <xf numFmtId="49" fontId="26" fillId="0" borderId="10" xfId="0" applyNumberFormat="1" applyFont="1" applyBorder="1" applyAlignment="1">
      <alignment horizontal="center" vertical="center"/>
    </xf>
    <xf numFmtId="0" fontId="26" fillId="0" borderId="10" xfId="0" applyFont="1" applyBorder="1" applyAlignment="1">
      <alignment vertical="center" wrapText="1"/>
    </xf>
    <xf numFmtId="49" fontId="26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top" shrinkToFit="1"/>
    </xf>
    <xf numFmtId="0" fontId="25" fillId="0" borderId="10" xfId="0" applyFont="1" applyBorder="1" applyAlignment="1">
      <alignment vertical="center" wrapText="1"/>
    </xf>
    <xf numFmtId="4" fontId="27" fillId="0" borderId="0" xfId="0" applyNumberFormat="1" applyFont="1" applyAlignment="1">
      <alignment horizontal="right" vertical="top" shrinkToFit="1"/>
    </xf>
    <xf numFmtId="4" fontId="27" fillId="0" borderId="14" xfId="0" applyNumberFormat="1" applyFont="1" applyBorder="1" applyAlignment="1">
      <alignment horizontal="right" vertical="top" shrinkToFit="1"/>
    </xf>
    <xf numFmtId="0" fontId="26" fillId="0" borderId="10" xfId="0" applyFont="1" applyBorder="1" applyAlignment="1">
      <alignment horizontal="left" vertical="center" wrapText="1"/>
    </xf>
    <xf numFmtId="4" fontId="32" fillId="0" borderId="0" xfId="0" applyNumberFormat="1" applyFont="1" applyAlignment="1">
      <alignment horizontal="right" vertical="top" shrinkToFit="1"/>
    </xf>
    <xf numFmtId="4" fontId="32" fillId="0" borderId="14" xfId="0" applyNumberFormat="1" applyFont="1" applyBorder="1" applyAlignment="1">
      <alignment horizontal="right" vertical="top" shrinkToFit="1"/>
    </xf>
    <xf numFmtId="49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18" fillId="0" borderId="0" xfId="0" applyFont="1"/>
    <xf numFmtId="49" fontId="25" fillId="0" borderId="10" xfId="0" applyNumberFormat="1" applyFont="1" applyBorder="1" applyAlignment="1">
      <alignment horizontal="left" vertical="center" wrapText="1"/>
    </xf>
    <xf numFmtId="0" fontId="30" fillId="0" borderId="0" xfId="0" applyFont="1"/>
    <xf numFmtId="49" fontId="18" fillId="0" borderId="10" xfId="0" applyNumberFormat="1" applyFon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6" fillId="0" borderId="10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 vertical="center" shrinkToFit="1"/>
    </xf>
    <xf numFmtId="4" fontId="26" fillId="0" borderId="20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center" vertical="center" shrinkToFit="1"/>
    </xf>
    <xf numFmtId="0" fontId="25" fillId="0" borderId="15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49" fontId="26" fillId="0" borderId="13" xfId="18" applyNumberFormat="1" applyFont="1" applyBorder="1" applyAlignment="1">
      <alignment horizontal="center" vertical="center" wrapText="1" shrinkToFit="1"/>
    </xf>
    <xf numFmtId="49" fontId="18" fillId="0" borderId="10" xfId="18" applyNumberFormat="1" applyFont="1" applyBorder="1" applyAlignment="1">
      <alignment horizontal="center" vertical="center" wrapText="1" shrinkToFit="1"/>
    </xf>
    <xf numFmtId="0" fontId="18" fillId="0" borderId="10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 shrinkToFit="1"/>
    </xf>
    <xf numFmtId="0" fontId="18" fillId="0" borderId="10" xfId="0" applyFont="1" applyBorder="1" applyAlignment="1">
      <alignment vertical="center" wrapText="1" shrinkToFi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vertical="center" wrapText="1" shrinkToFit="1"/>
    </xf>
    <xf numFmtId="0" fontId="26" fillId="0" borderId="10" xfId="0" applyFont="1" applyBorder="1" applyAlignment="1">
      <alignment horizontal="left" wrapText="1" shrinkToFit="1"/>
    </xf>
    <xf numFmtId="0" fontId="25" fillId="0" borderId="10" xfId="0" applyFont="1" applyBorder="1" applyAlignment="1">
      <alignment vertical="top" wrapText="1"/>
    </xf>
    <xf numFmtId="0" fontId="27" fillId="0" borderId="10" xfId="0" applyFont="1" applyBorder="1"/>
    <xf numFmtId="0" fontId="29" fillId="0" borderId="10" xfId="0" applyFont="1" applyBorder="1" applyAlignment="1">
      <alignment horizontal="left"/>
    </xf>
    <xf numFmtId="0" fontId="29" fillId="0" borderId="10" xfId="0" applyFont="1" applyBorder="1" applyAlignment="1">
      <alignment horizontal="right"/>
    </xf>
    <xf numFmtId="0" fontId="27" fillId="0" borderId="0" xfId="0" applyFont="1"/>
    <xf numFmtId="4" fontId="34" fillId="0" borderId="14" xfId="0" applyNumberFormat="1" applyFont="1" applyBorder="1" applyAlignment="1">
      <alignment horizontal="right" vertical="top" shrinkToFit="1"/>
    </xf>
    <xf numFmtId="4" fontId="35" fillId="0" borderId="14" xfId="0" applyNumberFormat="1" applyFont="1" applyBorder="1" applyAlignment="1">
      <alignment horizontal="right" vertical="top" shrinkToFit="1"/>
    </xf>
    <xf numFmtId="49" fontId="33" fillId="0" borderId="10" xfId="0" applyNumberFormat="1" applyFont="1" applyBorder="1" applyAlignment="1">
      <alignment horizontal="center" vertical="center"/>
    </xf>
    <xf numFmtId="49" fontId="25" fillId="0" borderId="10" xfId="18" applyNumberFormat="1" applyFont="1" applyBorder="1" applyAlignment="1">
      <alignment horizontal="center" vertical="center" wrapText="1" shrinkToFit="1"/>
    </xf>
    <xf numFmtId="49" fontId="26" fillId="0" borderId="10" xfId="18" applyNumberFormat="1" applyFont="1" applyBorder="1" applyAlignment="1">
      <alignment horizontal="center" vertical="center" wrapText="1" shrinkToFit="1"/>
    </xf>
    <xf numFmtId="0" fontId="25" fillId="0" borderId="10" xfId="0" applyFont="1" applyBorder="1" applyAlignment="1">
      <alignment horizontal="center" vertical="center"/>
    </xf>
    <xf numFmtId="0" fontId="36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7" fillId="0" borderId="10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" fontId="25" fillId="0" borderId="17" xfId="0" applyNumberFormat="1" applyFont="1" applyBorder="1" applyAlignment="1">
      <alignment horizontal="center" vertical="center" shrinkToFit="1"/>
    </xf>
    <xf numFmtId="4" fontId="26" fillId="0" borderId="17" xfId="0" applyNumberFormat="1" applyFont="1" applyBorder="1" applyAlignment="1">
      <alignment horizontal="center" vertical="center" shrinkToFit="1"/>
    </xf>
    <xf numFmtId="4" fontId="18" fillId="0" borderId="22" xfId="0" applyNumberFormat="1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shrinkToFit="1"/>
    </xf>
    <xf numFmtId="4" fontId="26" fillId="0" borderId="22" xfId="0" applyNumberFormat="1" applyFont="1" applyBorder="1" applyAlignment="1">
      <alignment horizontal="center" vertical="center" shrinkToFit="1"/>
    </xf>
    <xf numFmtId="4" fontId="29" fillId="0" borderId="22" xfId="0" applyNumberFormat="1" applyFont="1" applyBorder="1" applyAlignment="1">
      <alignment horizontal="right" vertical="top" shrinkToFit="1"/>
    </xf>
    <xf numFmtId="0" fontId="24" fillId="0" borderId="14" xfId="0" applyFont="1" applyBorder="1" applyAlignment="1">
      <alignment horizontal="center" vertical="center" wrapText="1"/>
    </xf>
    <xf numFmtId="4" fontId="38" fillId="0" borderId="10" xfId="0" applyNumberFormat="1" applyFont="1" applyBorder="1" applyAlignment="1">
      <alignment horizontal="center" vertical="center" shrinkToFit="1"/>
    </xf>
    <xf numFmtId="4" fontId="39" fillId="0" borderId="10" xfId="0" applyNumberFormat="1" applyFont="1" applyBorder="1" applyAlignment="1">
      <alignment horizontal="center" vertical="center" shrinkToFit="1"/>
    </xf>
    <xf numFmtId="4" fontId="33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wrapText="1"/>
    </xf>
    <xf numFmtId="4" fontId="25" fillId="0" borderId="22" xfId="0" applyNumberFormat="1" applyFont="1" applyBorder="1" applyAlignment="1">
      <alignment horizontal="center" vertical="center" wrapText="1"/>
    </xf>
    <xf numFmtId="4" fontId="26" fillId="0" borderId="22" xfId="0" applyNumberFormat="1" applyFont="1" applyBorder="1" applyAlignment="1">
      <alignment horizontal="center" vertical="center" wrapText="1"/>
    </xf>
    <xf numFmtId="4" fontId="18" fillId="16" borderId="17" xfId="0" applyNumberFormat="1" applyFont="1" applyFill="1" applyBorder="1" applyAlignment="1">
      <alignment horizontal="center" vertical="center" shrinkToFit="1"/>
    </xf>
    <xf numFmtId="4" fontId="18" fillId="16" borderId="18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shrinkToFit="1"/>
    </xf>
    <xf numFmtId="4" fontId="18" fillId="16" borderId="22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Border="1" applyAlignment="1">
      <alignment horizontal="right" vertical="top" shrinkToFit="1"/>
    </xf>
    <xf numFmtId="4" fontId="0" fillId="0" borderId="0" xfId="0" applyNumberFormat="1" applyBorder="1" applyAlignment="1">
      <alignment horizontal="right" vertical="top" shrinkToFit="1"/>
    </xf>
    <xf numFmtId="4" fontId="18" fillId="16" borderId="21" xfId="0" applyNumberFormat="1" applyFont="1" applyFill="1" applyBorder="1" applyAlignment="1">
      <alignment horizontal="center" vertical="center" shrinkToFit="1"/>
    </xf>
    <xf numFmtId="4" fontId="18" fillId="16" borderId="20" xfId="0" applyNumberFormat="1" applyFont="1" applyFill="1" applyBorder="1" applyAlignment="1">
      <alignment horizontal="center" vertical="center" shrinkToFit="1"/>
    </xf>
    <xf numFmtId="0" fontId="21" fillId="0" borderId="0" xfId="0" applyFont="1"/>
    <xf numFmtId="4" fontId="25" fillId="15" borderId="22" xfId="0" applyNumberFormat="1" applyFont="1" applyFill="1" applyBorder="1" applyAlignment="1">
      <alignment horizontal="center" vertical="center" wrapText="1"/>
    </xf>
    <xf numFmtId="4" fontId="25" fillId="15" borderId="22" xfId="0" applyNumberFormat="1" applyFont="1" applyFill="1" applyBorder="1" applyAlignment="1">
      <alignment horizontal="center" vertical="center" shrinkToFit="1"/>
    </xf>
    <xf numFmtId="4" fontId="25" fillId="15" borderId="17" xfId="0" applyNumberFormat="1" applyFont="1" applyFill="1" applyBorder="1" applyAlignment="1">
      <alignment horizontal="center" vertical="center" shrinkToFit="1"/>
    </xf>
    <xf numFmtId="4" fontId="18" fillId="15" borderId="22" xfId="0" applyNumberFormat="1" applyFont="1" applyFill="1" applyBorder="1" applyAlignment="1">
      <alignment horizontal="center" vertical="center" shrinkToFit="1"/>
    </xf>
    <xf numFmtId="4" fontId="26" fillId="15" borderId="22" xfId="0" applyNumberFormat="1" applyFont="1" applyFill="1" applyBorder="1" applyAlignment="1">
      <alignment horizontal="center" vertical="center" shrinkToFit="1"/>
    </xf>
    <xf numFmtId="4" fontId="18" fillId="0" borderId="22" xfId="0" applyNumberFormat="1" applyFont="1" applyFill="1" applyBorder="1" applyAlignment="1">
      <alignment horizontal="center" vertical="center" shrinkToFit="1"/>
    </xf>
    <xf numFmtId="4" fontId="25" fillId="0" borderId="22" xfId="0" applyNumberFormat="1" applyFont="1" applyFill="1" applyBorder="1" applyAlignment="1">
      <alignment horizontal="center" vertical="center" shrinkToFit="1"/>
    </xf>
    <xf numFmtId="4" fontId="26" fillId="15" borderId="20" xfId="0" applyNumberFormat="1" applyFont="1" applyFill="1" applyBorder="1" applyAlignment="1">
      <alignment horizontal="center" vertical="center" shrinkToFit="1"/>
    </xf>
    <xf numFmtId="4" fontId="26" fillId="15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49" fontId="18" fillId="0" borderId="10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4" fontId="26" fillId="0" borderId="22" xfId="0" applyNumberFormat="1" applyFont="1" applyFill="1" applyBorder="1" applyAlignment="1">
      <alignment horizontal="center" vertical="center" wrapText="1"/>
    </xf>
    <xf numFmtId="0" fontId="40" fillId="0" borderId="10" xfId="0" applyFont="1" applyBorder="1" applyAlignment="1">
      <alignment horizontal="left" vertical="center" wrapText="1"/>
    </xf>
    <xf numFmtId="49" fontId="33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4" fontId="18" fillId="0" borderId="0" xfId="0" applyNumberFormat="1" applyFont="1" applyFill="1" applyBorder="1" applyAlignment="1">
      <alignment horizontal="right" shrinkToFit="1"/>
    </xf>
    <xf numFmtId="4" fontId="26" fillId="0" borderId="19" xfId="0" applyNumberFormat="1" applyFont="1" applyBorder="1" applyAlignment="1">
      <alignment horizontal="center" vertical="center" shrinkToFit="1"/>
    </xf>
    <xf numFmtId="4" fontId="18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6" fillId="0" borderId="10" xfId="0" applyFont="1" applyBorder="1" applyAlignment="1">
      <alignment horizontal="left" vertical="center" wrapText="1" shrinkToFit="1"/>
    </xf>
    <xf numFmtId="4" fontId="0" fillId="0" borderId="0" xfId="0" applyNumberFormat="1"/>
    <xf numFmtId="4" fontId="20" fillId="0" borderId="0" xfId="0" applyNumberFormat="1" applyFont="1"/>
    <xf numFmtId="4" fontId="27" fillId="0" borderId="0" xfId="0" applyNumberFormat="1" applyFont="1"/>
    <xf numFmtId="0" fontId="0" fillId="0" borderId="0" xfId="0" applyFill="1"/>
    <xf numFmtId="0" fontId="31" fillId="0" borderId="0" xfId="0" applyFont="1" applyFill="1" applyAlignment="1">
      <alignment horizontal="right"/>
    </xf>
    <xf numFmtId="0" fontId="24" fillId="0" borderId="0" xfId="0" applyFont="1" applyFill="1" applyAlignment="1">
      <alignment horizontal="right"/>
    </xf>
    <xf numFmtId="0" fontId="36" fillId="0" borderId="10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29" fillId="0" borderId="10" xfId="0" applyFont="1" applyFill="1" applyBorder="1" applyAlignment="1">
      <alignment horizontal="right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right"/>
    </xf>
    <xf numFmtId="0" fontId="23" fillId="0" borderId="0" xfId="0" applyFont="1" applyAlignment="1">
      <alignment horizontal="center" wrapText="1"/>
    </xf>
    <xf numFmtId="0" fontId="21" fillId="0" borderId="0" xfId="18" applyFont="1" applyAlignment="1">
      <alignment horizontal="right"/>
    </xf>
    <xf numFmtId="0" fontId="2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8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37"/>
  <sheetViews>
    <sheetView tabSelected="1" zoomScaleNormal="100" workbookViewId="0">
      <selection activeCell="B23" sqref="B23"/>
    </sheetView>
  </sheetViews>
  <sheetFormatPr defaultRowHeight="12.75" outlineLevelRow="1" x14ac:dyDescent="0.2"/>
  <cols>
    <col min="1" max="1" width="7.140625" customWidth="1"/>
    <col min="2" max="2" width="66.28515625" customWidth="1"/>
    <col min="3" max="3" width="7.7109375" style="122" customWidth="1"/>
    <col min="4" max="4" width="12.28515625" customWidth="1"/>
    <col min="5" max="10" width="0" hidden="1" customWidth="1"/>
    <col min="11" max="13" width="12.7109375" customWidth="1"/>
    <col min="14" max="14" width="13.42578125" bestFit="1" customWidth="1"/>
    <col min="15" max="15" width="14.140625" style="119" customWidth="1"/>
    <col min="16" max="16" width="16.42578125" customWidth="1"/>
  </cols>
  <sheetData>
    <row r="2" spans="1:15" ht="15.75" x14ac:dyDescent="0.25">
      <c r="K2" s="94"/>
      <c r="L2" s="129" t="s">
        <v>517</v>
      </c>
      <c r="M2" s="129"/>
    </row>
    <row r="3" spans="1:15" ht="15.75" x14ac:dyDescent="0.25">
      <c r="K3" s="129" t="s">
        <v>487</v>
      </c>
      <c r="L3" s="129"/>
      <c r="M3" s="129"/>
    </row>
    <row r="4" spans="1:15" ht="15.75" x14ac:dyDescent="0.25">
      <c r="K4" s="129" t="s">
        <v>488</v>
      </c>
      <c r="L4" s="129"/>
      <c r="M4" s="129"/>
    </row>
    <row r="5" spans="1:15" ht="15.75" x14ac:dyDescent="0.25">
      <c r="K5" s="129" t="s">
        <v>538</v>
      </c>
      <c r="L5" s="132"/>
      <c r="M5" s="132"/>
    </row>
    <row r="6" spans="1:15" ht="18.75" x14ac:dyDescent="0.3">
      <c r="K6" s="7"/>
      <c r="L6" s="130"/>
      <c r="M6" s="131"/>
    </row>
    <row r="7" spans="1:15" ht="18.75" customHeight="1" x14ac:dyDescent="0.25">
      <c r="B7" s="8"/>
      <c r="C7" s="123"/>
      <c r="D7" s="134" t="s">
        <v>486</v>
      </c>
      <c r="E7" s="134"/>
      <c r="F7" s="134"/>
      <c r="G7" s="134"/>
      <c r="H7" s="134"/>
      <c r="I7" s="134"/>
      <c r="J7" s="134"/>
      <c r="K7" s="134"/>
      <c r="L7" s="134"/>
      <c r="M7" s="134"/>
    </row>
    <row r="8" spans="1:15" ht="18.75" customHeight="1" x14ac:dyDescent="0.25">
      <c r="B8" s="134" t="s">
        <v>329</v>
      </c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1:15" ht="17.25" customHeight="1" x14ac:dyDescent="0.25">
      <c r="B9" s="134" t="s">
        <v>275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1:15" ht="15.75" hidden="1" x14ac:dyDescent="0.25">
      <c r="B10" s="8"/>
      <c r="C10" s="134" t="s">
        <v>276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1:15" ht="15.75" x14ac:dyDescent="0.25">
      <c r="D11" s="9"/>
      <c r="E11" s="9"/>
      <c r="F11" s="9"/>
      <c r="G11" s="9"/>
      <c r="H11" s="9"/>
      <c r="I11" s="9"/>
      <c r="J11" s="9"/>
      <c r="K11" s="129" t="s">
        <v>489</v>
      </c>
      <c r="L11" s="136"/>
      <c r="M11" s="136"/>
      <c r="N11" s="9"/>
    </row>
    <row r="13" spans="1:15" s="12" customFormat="1" ht="20.25" customHeight="1" x14ac:dyDescent="0.3">
      <c r="A13" s="135" t="s">
        <v>67</v>
      </c>
      <c r="B13" s="135"/>
      <c r="C13" s="135"/>
      <c r="D13" s="135"/>
      <c r="E13" s="135"/>
      <c r="F13" s="135"/>
      <c r="G13" s="135"/>
      <c r="H13" s="135"/>
      <c r="I13" s="135"/>
      <c r="J13" s="135"/>
      <c r="K13" s="135"/>
      <c r="L13" s="135"/>
      <c r="M13" s="135"/>
      <c r="O13" s="120"/>
    </row>
    <row r="14" spans="1:15" ht="37.5" customHeight="1" x14ac:dyDescent="0.3">
      <c r="A14" s="133" t="s">
        <v>432</v>
      </c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</row>
    <row r="15" spans="1:15" x14ac:dyDescent="0.2">
      <c r="B15" s="1"/>
      <c r="C15" s="124"/>
      <c r="D15" s="1"/>
      <c r="E15" s="4"/>
      <c r="F15" s="4"/>
      <c r="G15" s="4"/>
      <c r="H15" s="4"/>
      <c r="I15" s="4"/>
      <c r="J15" s="4"/>
      <c r="K15" s="2"/>
      <c r="L15" s="2"/>
      <c r="M15" s="2" t="s">
        <v>111</v>
      </c>
    </row>
    <row r="16" spans="1:15" ht="32.25" customHeight="1" x14ac:dyDescent="0.2">
      <c r="A16" s="137" t="s">
        <v>68</v>
      </c>
      <c r="B16" s="139" t="s">
        <v>69</v>
      </c>
      <c r="C16" s="141" t="s">
        <v>433</v>
      </c>
      <c r="D16" s="139" t="s">
        <v>0</v>
      </c>
      <c r="E16" s="5" t="s">
        <v>70</v>
      </c>
      <c r="F16" s="6" t="s">
        <v>70</v>
      </c>
      <c r="G16" s="6" t="s">
        <v>70</v>
      </c>
      <c r="H16" s="6" t="s">
        <v>70</v>
      </c>
      <c r="I16" s="6" t="s">
        <v>70</v>
      </c>
      <c r="J16" s="73" t="s">
        <v>70</v>
      </c>
      <c r="K16" s="143" t="s">
        <v>182</v>
      </c>
      <c r="L16" s="144"/>
      <c r="M16" s="145"/>
      <c r="N16" s="111"/>
    </row>
    <row r="17" spans="1:15" ht="32.25" customHeight="1" x14ac:dyDescent="0.2">
      <c r="A17" s="138"/>
      <c r="B17" s="140"/>
      <c r="C17" s="142"/>
      <c r="D17" s="140"/>
      <c r="E17" s="78"/>
      <c r="F17" s="78"/>
      <c r="G17" s="78"/>
      <c r="H17" s="78"/>
      <c r="I17" s="78"/>
      <c r="J17" s="78"/>
      <c r="K17" s="74" t="s">
        <v>434</v>
      </c>
      <c r="L17" s="74" t="s">
        <v>435</v>
      </c>
      <c r="M17" s="74" t="s">
        <v>436</v>
      </c>
      <c r="N17" s="106"/>
      <c r="O17" s="115"/>
    </row>
    <row r="18" spans="1:15" ht="32.25" customHeight="1" x14ac:dyDescent="0.2">
      <c r="A18" s="63">
        <v>1</v>
      </c>
      <c r="B18" s="64" t="s">
        <v>391</v>
      </c>
      <c r="C18" s="125"/>
      <c r="D18" s="83" t="s">
        <v>461</v>
      </c>
      <c r="E18" s="67"/>
      <c r="F18" s="67"/>
      <c r="G18" s="67"/>
      <c r="H18" s="67"/>
      <c r="I18" s="67"/>
      <c r="J18" s="67"/>
      <c r="K18" s="95">
        <f>K19+K21</f>
        <v>50000</v>
      </c>
      <c r="L18" s="84">
        <f t="shared" ref="K18:M19" si="0">L19</f>
        <v>50000</v>
      </c>
      <c r="M18" s="84">
        <f t="shared" si="0"/>
        <v>50000</v>
      </c>
      <c r="N18" s="106"/>
      <c r="O18" s="115"/>
    </row>
    <row r="19" spans="1:15" ht="32.25" customHeight="1" x14ac:dyDescent="0.2">
      <c r="A19" s="18" t="s">
        <v>165</v>
      </c>
      <c r="B19" s="66" t="s">
        <v>392</v>
      </c>
      <c r="C19" s="126"/>
      <c r="D19" s="20" t="s">
        <v>393</v>
      </c>
      <c r="E19" s="68"/>
      <c r="F19" s="68"/>
      <c r="G19" s="68"/>
      <c r="H19" s="68"/>
      <c r="I19" s="68"/>
      <c r="J19" s="68"/>
      <c r="K19" s="85">
        <f t="shared" si="0"/>
        <v>45000</v>
      </c>
      <c r="L19" s="85">
        <f t="shared" si="0"/>
        <v>50000</v>
      </c>
      <c r="M19" s="85">
        <f t="shared" si="0"/>
        <v>50000</v>
      </c>
      <c r="N19" s="106"/>
      <c r="O19" s="115"/>
    </row>
    <row r="20" spans="1:15" ht="32.25" customHeight="1" x14ac:dyDescent="0.2">
      <c r="A20" s="3"/>
      <c r="B20" s="65" t="s">
        <v>394</v>
      </c>
      <c r="C20" s="105" t="s">
        <v>64</v>
      </c>
      <c r="D20" s="15" t="s">
        <v>395</v>
      </c>
      <c r="E20" s="69"/>
      <c r="F20" s="69"/>
      <c r="G20" s="69"/>
      <c r="H20" s="69"/>
      <c r="I20" s="69"/>
      <c r="J20" s="69"/>
      <c r="K20" s="89">
        <v>45000</v>
      </c>
      <c r="L20" s="89">
        <v>50000</v>
      </c>
      <c r="M20" s="89">
        <v>50000</v>
      </c>
      <c r="N20" s="106"/>
      <c r="O20" s="115"/>
    </row>
    <row r="21" spans="1:15" ht="32.25" customHeight="1" x14ac:dyDescent="0.2">
      <c r="A21" s="18" t="s">
        <v>525</v>
      </c>
      <c r="B21" s="66" t="s">
        <v>526</v>
      </c>
      <c r="C21" s="105"/>
      <c r="D21" s="20" t="s">
        <v>524</v>
      </c>
      <c r="E21" s="69"/>
      <c r="F21" s="69"/>
      <c r="G21" s="69"/>
      <c r="H21" s="69"/>
      <c r="I21" s="69"/>
      <c r="J21" s="69"/>
      <c r="K21" s="107">
        <f>K22</f>
        <v>5000</v>
      </c>
      <c r="L21" s="107">
        <f t="shared" ref="L21:M21" si="1">L22</f>
        <v>0</v>
      </c>
      <c r="M21" s="107">
        <f t="shared" si="1"/>
        <v>0</v>
      </c>
      <c r="N21" s="106"/>
      <c r="O21" s="115"/>
    </row>
    <row r="22" spans="1:15" ht="32.25" customHeight="1" x14ac:dyDescent="0.2">
      <c r="A22" s="3"/>
      <c r="B22" s="65" t="s">
        <v>394</v>
      </c>
      <c r="C22" s="105" t="s">
        <v>64</v>
      </c>
      <c r="D22" s="15" t="s">
        <v>527</v>
      </c>
      <c r="E22" s="69"/>
      <c r="F22" s="69"/>
      <c r="G22" s="69"/>
      <c r="H22" s="69"/>
      <c r="I22" s="69"/>
      <c r="J22" s="69"/>
      <c r="K22" s="89">
        <v>5000</v>
      </c>
      <c r="L22" s="89">
        <v>0</v>
      </c>
      <c r="M22" s="89">
        <v>0</v>
      </c>
      <c r="N22" s="106"/>
      <c r="O22" s="115"/>
    </row>
    <row r="23" spans="1:15" ht="31.5" customHeight="1" outlineLevel="1" x14ac:dyDescent="0.2">
      <c r="A23" s="13" t="s">
        <v>327</v>
      </c>
      <c r="B23" s="14" t="s">
        <v>112</v>
      </c>
      <c r="C23" s="105"/>
      <c r="D23" s="16" t="s">
        <v>41</v>
      </c>
      <c r="E23" s="17"/>
      <c r="F23" s="17"/>
      <c r="G23" s="17"/>
      <c r="H23" s="17"/>
      <c r="I23" s="17"/>
      <c r="J23" s="17"/>
      <c r="K23" s="96">
        <f>K24</f>
        <v>17608821.219999999</v>
      </c>
      <c r="L23" s="75">
        <f>L24</f>
        <v>643122.21</v>
      </c>
      <c r="M23" s="75">
        <f>M24</f>
        <v>581336.49</v>
      </c>
      <c r="N23" s="106"/>
      <c r="O23" s="115"/>
    </row>
    <row r="24" spans="1:15" ht="28.5" customHeight="1" outlineLevel="1" x14ac:dyDescent="0.2">
      <c r="A24" s="18" t="s">
        <v>328</v>
      </c>
      <c r="B24" s="19" t="s">
        <v>71</v>
      </c>
      <c r="C24" s="104"/>
      <c r="D24" s="20" t="s">
        <v>72</v>
      </c>
      <c r="E24" s="17"/>
      <c r="F24" s="17"/>
      <c r="G24" s="17"/>
      <c r="H24" s="17"/>
      <c r="I24" s="17"/>
      <c r="J24" s="17"/>
      <c r="K24" s="76">
        <f>K27+K25+K26+K28+K29+K30+K31+K32</f>
        <v>17608821.219999999</v>
      </c>
      <c r="L24" s="76">
        <f>L27+L25+L26+L28+L29+L30+L31+L32</f>
        <v>643122.21</v>
      </c>
      <c r="M24" s="76">
        <f>M27+M25+M26+M28+M29+M30+M31+M32</f>
        <v>581336.49</v>
      </c>
      <c r="N24" s="106"/>
      <c r="O24" s="115"/>
    </row>
    <row r="25" spans="1:15" ht="28.5" customHeight="1" outlineLevel="1" x14ac:dyDescent="0.2">
      <c r="A25" s="18"/>
      <c r="B25" s="21" t="s">
        <v>202</v>
      </c>
      <c r="C25" s="105" t="s">
        <v>64</v>
      </c>
      <c r="D25" s="15" t="s">
        <v>203</v>
      </c>
      <c r="E25" s="17"/>
      <c r="F25" s="17"/>
      <c r="G25" s="17"/>
      <c r="H25" s="17"/>
      <c r="I25" s="17"/>
      <c r="J25" s="17"/>
      <c r="K25" s="88">
        <v>825000</v>
      </c>
      <c r="L25" s="88">
        <v>390995</v>
      </c>
      <c r="M25" s="88">
        <v>328993</v>
      </c>
      <c r="N25" s="106"/>
      <c r="O25" s="115"/>
    </row>
    <row r="26" spans="1:15" ht="28.5" customHeight="1" outlineLevel="1" x14ac:dyDescent="0.2">
      <c r="A26" s="18"/>
      <c r="B26" s="21" t="s">
        <v>202</v>
      </c>
      <c r="C26" s="105" t="s">
        <v>65</v>
      </c>
      <c r="D26" s="15" t="s">
        <v>203</v>
      </c>
      <c r="E26" s="17"/>
      <c r="F26" s="17"/>
      <c r="G26" s="17"/>
      <c r="H26" s="17"/>
      <c r="I26" s="17"/>
      <c r="J26" s="17"/>
      <c r="K26" s="88">
        <v>853037</v>
      </c>
      <c r="L26" s="88">
        <v>150000</v>
      </c>
      <c r="M26" s="88">
        <v>150000</v>
      </c>
      <c r="N26" s="106"/>
      <c r="O26" s="115"/>
    </row>
    <row r="27" spans="1:15" ht="28.5" customHeight="1" outlineLevel="1" x14ac:dyDescent="0.2">
      <c r="A27" s="18"/>
      <c r="B27" s="21" t="s">
        <v>204</v>
      </c>
      <c r="C27" s="105" t="s">
        <v>64</v>
      </c>
      <c r="D27" s="15" t="s">
        <v>205</v>
      </c>
      <c r="E27" s="17"/>
      <c r="F27" s="17"/>
      <c r="G27" s="17"/>
      <c r="H27" s="17"/>
      <c r="I27" s="17"/>
      <c r="J27" s="17"/>
      <c r="K27" s="88">
        <v>13461212.6</v>
      </c>
      <c r="L27" s="88">
        <v>0</v>
      </c>
      <c r="M27" s="88">
        <v>0</v>
      </c>
      <c r="N27" s="114"/>
      <c r="O27" s="115"/>
    </row>
    <row r="28" spans="1:15" ht="28.5" customHeight="1" outlineLevel="1" x14ac:dyDescent="0.2">
      <c r="A28" s="18"/>
      <c r="B28" s="21" t="s">
        <v>204</v>
      </c>
      <c r="C28" s="105" t="s">
        <v>65</v>
      </c>
      <c r="D28" s="15" t="s">
        <v>205</v>
      </c>
      <c r="E28" s="17"/>
      <c r="F28" s="17"/>
      <c r="G28" s="17"/>
      <c r="H28" s="17"/>
      <c r="I28" s="17"/>
      <c r="J28" s="17"/>
      <c r="K28" s="88">
        <v>1125000</v>
      </c>
      <c r="L28" s="88">
        <v>0</v>
      </c>
      <c r="M28" s="88">
        <v>0</v>
      </c>
      <c r="N28" s="114"/>
      <c r="O28" s="115"/>
    </row>
    <row r="29" spans="1:15" ht="28.5" customHeight="1" outlineLevel="1" x14ac:dyDescent="0.2">
      <c r="A29" s="18"/>
      <c r="B29" s="21" t="s">
        <v>442</v>
      </c>
      <c r="C29" s="105" t="s">
        <v>64</v>
      </c>
      <c r="D29" s="15" t="s">
        <v>443</v>
      </c>
      <c r="E29" s="22"/>
      <c r="F29" s="17"/>
      <c r="G29" s="17"/>
      <c r="H29" s="17"/>
      <c r="I29" s="17"/>
      <c r="J29" s="17"/>
      <c r="K29" s="86">
        <v>112589.47</v>
      </c>
      <c r="L29" s="86">
        <v>99063.21</v>
      </c>
      <c r="M29" s="86">
        <v>99273.49</v>
      </c>
      <c r="N29" s="106"/>
      <c r="O29" s="115"/>
    </row>
    <row r="30" spans="1:15" ht="33" customHeight="1" outlineLevel="1" x14ac:dyDescent="0.2">
      <c r="A30" s="18"/>
      <c r="B30" s="21" t="s">
        <v>444</v>
      </c>
      <c r="C30" s="105" t="s">
        <v>64</v>
      </c>
      <c r="D30" s="15" t="s">
        <v>445</v>
      </c>
      <c r="E30" s="22"/>
      <c r="F30" s="17"/>
      <c r="G30" s="17"/>
      <c r="H30" s="17"/>
      <c r="I30" s="17"/>
      <c r="J30" s="17"/>
      <c r="K30" s="86">
        <v>3482.15</v>
      </c>
      <c r="L30" s="86">
        <v>3064</v>
      </c>
      <c r="M30" s="86">
        <v>3070</v>
      </c>
      <c r="N30" s="106"/>
      <c r="O30" s="115"/>
    </row>
    <row r="31" spans="1:15" ht="42" customHeight="1" outlineLevel="1" x14ac:dyDescent="0.2">
      <c r="A31" s="18"/>
      <c r="B31" s="21" t="s">
        <v>446</v>
      </c>
      <c r="C31" s="105" t="s">
        <v>64</v>
      </c>
      <c r="D31" s="15" t="s">
        <v>447</v>
      </c>
      <c r="E31" s="22"/>
      <c r="F31" s="17"/>
      <c r="G31" s="17"/>
      <c r="H31" s="17"/>
      <c r="I31" s="17"/>
      <c r="J31" s="17"/>
      <c r="K31" s="86">
        <v>1191645</v>
      </c>
      <c r="L31" s="86">
        <v>0</v>
      </c>
      <c r="M31" s="86">
        <v>0</v>
      </c>
      <c r="N31" s="106"/>
      <c r="O31" s="115"/>
    </row>
    <row r="32" spans="1:15" ht="41.25" customHeight="1" outlineLevel="1" x14ac:dyDescent="0.2">
      <c r="A32" s="18"/>
      <c r="B32" s="21" t="s">
        <v>448</v>
      </c>
      <c r="C32" s="105" t="s">
        <v>64</v>
      </c>
      <c r="D32" s="15" t="s">
        <v>449</v>
      </c>
      <c r="E32" s="22"/>
      <c r="F32" s="17"/>
      <c r="G32" s="17"/>
      <c r="H32" s="17"/>
      <c r="I32" s="17"/>
      <c r="J32" s="17"/>
      <c r="K32" s="86">
        <v>36855</v>
      </c>
      <c r="L32" s="86">
        <v>0</v>
      </c>
      <c r="M32" s="86">
        <v>0</v>
      </c>
      <c r="N32" s="106"/>
      <c r="O32" s="115"/>
    </row>
    <row r="33" spans="1:16" ht="29.25" customHeight="1" outlineLevel="1" x14ac:dyDescent="0.2">
      <c r="A33" s="13" t="s">
        <v>319</v>
      </c>
      <c r="B33" s="23" t="s">
        <v>331</v>
      </c>
      <c r="C33" s="105"/>
      <c r="D33" s="16" t="s">
        <v>332</v>
      </c>
      <c r="E33" s="24"/>
      <c r="F33" s="25"/>
      <c r="G33" s="25"/>
      <c r="H33" s="25"/>
      <c r="I33" s="25"/>
      <c r="J33" s="25"/>
      <c r="K33" s="97">
        <f t="shared" ref="K33:M34" si="2">K34</f>
        <v>50000</v>
      </c>
      <c r="L33" s="70">
        <f t="shared" si="2"/>
        <v>0</v>
      </c>
      <c r="M33" s="70">
        <f t="shared" si="2"/>
        <v>0</v>
      </c>
      <c r="N33" s="106"/>
      <c r="O33" s="115"/>
    </row>
    <row r="34" spans="1:16" ht="29.25" customHeight="1" outlineLevel="1" x14ac:dyDescent="0.2">
      <c r="A34" s="18" t="s">
        <v>322</v>
      </c>
      <c r="B34" s="26" t="s">
        <v>333</v>
      </c>
      <c r="C34" s="104"/>
      <c r="D34" s="20" t="s">
        <v>334</v>
      </c>
      <c r="E34" s="27"/>
      <c r="F34" s="28"/>
      <c r="G34" s="28"/>
      <c r="H34" s="28"/>
      <c r="I34" s="28"/>
      <c r="J34" s="28"/>
      <c r="K34" s="71">
        <f t="shared" si="2"/>
        <v>50000</v>
      </c>
      <c r="L34" s="71">
        <f t="shared" si="2"/>
        <v>0</v>
      </c>
      <c r="M34" s="71">
        <f t="shared" si="2"/>
        <v>0</v>
      </c>
      <c r="N34" s="106"/>
      <c r="O34" s="115"/>
    </row>
    <row r="35" spans="1:16" ht="29.25" customHeight="1" outlineLevel="1" x14ac:dyDescent="0.2">
      <c r="A35" s="29"/>
      <c r="B35" s="30" t="s">
        <v>335</v>
      </c>
      <c r="C35" s="105" t="s">
        <v>64</v>
      </c>
      <c r="D35" s="15" t="s">
        <v>509</v>
      </c>
      <c r="E35" s="22"/>
      <c r="F35" s="17"/>
      <c r="G35" s="17"/>
      <c r="H35" s="17"/>
      <c r="I35" s="17"/>
      <c r="J35" s="17"/>
      <c r="K35" s="86">
        <v>50000</v>
      </c>
      <c r="L35" s="86">
        <v>0</v>
      </c>
      <c r="M35" s="86">
        <v>0</v>
      </c>
      <c r="N35" s="106"/>
      <c r="O35" s="115"/>
    </row>
    <row r="36" spans="1:16" ht="29.25" customHeight="1" outlineLevel="1" x14ac:dyDescent="0.2">
      <c r="A36" s="13" t="s">
        <v>186</v>
      </c>
      <c r="B36" s="23" t="s">
        <v>320</v>
      </c>
      <c r="C36" s="127"/>
      <c r="D36" s="16" t="s">
        <v>321</v>
      </c>
      <c r="E36" s="24"/>
      <c r="F36" s="25"/>
      <c r="G36" s="25"/>
      <c r="H36" s="25"/>
      <c r="I36" s="25"/>
      <c r="J36" s="25"/>
      <c r="K36" s="97">
        <f t="shared" ref="K36:M37" si="3">K37</f>
        <v>200000</v>
      </c>
      <c r="L36" s="70">
        <f t="shared" si="3"/>
        <v>200000</v>
      </c>
      <c r="M36" s="70">
        <f t="shared" si="3"/>
        <v>200000</v>
      </c>
      <c r="N36" s="106"/>
      <c r="O36" s="115"/>
    </row>
    <row r="37" spans="1:16" ht="29.25" customHeight="1" outlineLevel="1" x14ac:dyDescent="0.2">
      <c r="A37" s="18" t="s">
        <v>166</v>
      </c>
      <c r="B37" s="19" t="s">
        <v>323</v>
      </c>
      <c r="C37" s="104"/>
      <c r="D37" s="20" t="s">
        <v>324</v>
      </c>
      <c r="E37" s="27"/>
      <c r="F37" s="28"/>
      <c r="G37" s="28"/>
      <c r="H37" s="28"/>
      <c r="I37" s="28"/>
      <c r="J37" s="28"/>
      <c r="K37" s="71">
        <f t="shared" si="3"/>
        <v>200000</v>
      </c>
      <c r="L37" s="71">
        <f t="shared" si="3"/>
        <v>200000</v>
      </c>
      <c r="M37" s="71">
        <f t="shared" si="3"/>
        <v>200000</v>
      </c>
      <c r="N37" s="106"/>
      <c r="O37" s="115"/>
    </row>
    <row r="38" spans="1:16" ht="29.25" customHeight="1" outlineLevel="1" x14ac:dyDescent="0.2">
      <c r="A38" s="29"/>
      <c r="B38" s="30" t="s">
        <v>326</v>
      </c>
      <c r="C38" s="105" t="s">
        <v>64</v>
      </c>
      <c r="D38" s="15" t="s">
        <v>325</v>
      </c>
      <c r="E38" s="22"/>
      <c r="F38" s="17"/>
      <c r="G38" s="17"/>
      <c r="H38" s="17"/>
      <c r="I38" s="17"/>
      <c r="J38" s="17"/>
      <c r="K38" s="86">
        <v>200000</v>
      </c>
      <c r="L38" s="86">
        <v>200000</v>
      </c>
      <c r="M38" s="86">
        <v>200000</v>
      </c>
      <c r="N38" s="106"/>
      <c r="O38" s="115"/>
    </row>
    <row r="39" spans="1:16" ht="44.25" customHeight="1" outlineLevel="1" x14ac:dyDescent="0.2">
      <c r="A39" s="13" t="s">
        <v>187</v>
      </c>
      <c r="B39" s="23" t="s">
        <v>118</v>
      </c>
      <c r="C39" s="127"/>
      <c r="D39" s="16" t="s">
        <v>113</v>
      </c>
      <c r="E39" s="79" t="e">
        <f>E40</f>
        <v>#REF!</v>
      </c>
      <c r="F39" s="59"/>
      <c r="G39" s="59"/>
      <c r="H39" s="59"/>
      <c r="I39" s="59"/>
      <c r="J39" s="59"/>
      <c r="K39" s="97">
        <f t="shared" ref="K39:M40" si="4">K40</f>
        <v>2013000</v>
      </c>
      <c r="L39" s="70">
        <f t="shared" si="4"/>
        <v>500000</v>
      </c>
      <c r="M39" s="70">
        <f t="shared" si="4"/>
        <v>500000</v>
      </c>
      <c r="N39" s="106"/>
      <c r="O39" s="115"/>
    </row>
    <row r="40" spans="1:16" ht="39.75" customHeight="1" outlineLevel="1" x14ac:dyDescent="0.2">
      <c r="A40" s="18" t="s">
        <v>206</v>
      </c>
      <c r="B40" s="26" t="s">
        <v>114</v>
      </c>
      <c r="C40" s="104"/>
      <c r="D40" s="20" t="s">
        <v>115</v>
      </c>
      <c r="E40" s="80" t="e">
        <f>E41+#REF!</f>
        <v>#REF!</v>
      </c>
      <c r="F40" s="59"/>
      <c r="G40" s="59"/>
      <c r="H40" s="59"/>
      <c r="I40" s="59"/>
      <c r="J40" s="59"/>
      <c r="K40" s="113">
        <f t="shared" si="4"/>
        <v>2013000</v>
      </c>
      <c r="L40" s="113">
        <f t="shared" si="4"/>
        <v>500000</v>
      </c>
      <c r="M40" s="113">
        <f t="shared" si="4"/>
        <v>500000</v>
      </c>
      <c r="N40" s="106"/>
      <c r="O40" s="115"/>
    </row>
    <row r="41" spans="1:16" ht="39.75" customHeight="1" outlineLevel="1" x14ac:dyDescent="0.2">
      <c r="A41" s="60"/>
      <c r="B41" s="21" t="s">
        <v>116</v>
      </c>
      <c r="C41" s="105" t="s">
        <v>64</v>
      </c>
      <c r="D41" s="15" t="s">
        <v>117</v>
      </c>
      <c r="E41" s="81">
        <v>1912.51</v>
      </c>
      <c r="F41" s="59"/>
      <c r="G41" s="59"/>
      <c r="H41" s="59"/>
      <c r="I41" s="59"/>
      <c r="J41" s="59"/>
      <c r="K41" s="87">
        <v>2013000</v>
      </c>
      <c r="L41" s="87">
        <v>500000</v>
      </c>
      <c r="M41" s="87">
        <v>500000</v>
      </c>
      <c r="N41" s="106"/>
      <c r="O41" s="115"/>
    </row>
    <row r="42" spans="1:16" ht="32.25" customHeight="1" outlineLevel="1" x14ac:dyDescent="0.2">
      <c r="A42" s="13" t="s">
        <v>188</v>
      </c>
      <c r="B42" s="14" t="s">
        <v>119</v>
      </c>
      <c r="C42" s="127"/>
      <c r="D42" s="16" t="s">
        <v>7</v>
      </c>
      <c r="E42" s="17"/>
      <c r="F42" s="17"/>
      <c r="G42" s="17"/>
      <c r="H42" s="17"/>
      <c r="I42" s="17"/>
      <c r="J42" s="17"/>
      <c r="K42" s="96">
        <f>K43</f>
        <v>66697566</v>
      </c>
      <c r="L42" s="75">
        <f>L43</f>
        <v>10963230</v>
      </c>
      <c r="M42" s="75">
        <f>M43</f>
        <v>8398171</v>
      </c>
      <c r="N42" s="106"/>
      <c r="O42" s="115"/>
    </row>
    <row r="43" spans="1:16" ht="32.25" customHeight="1" outlineLevel="1" x14ac:dyDescent="0.2">
      <c r="A43" s="18" t="s">
        <v>343</v>
      </c>
      <c r="B43" s="26" t="s">
        <v>73</v>
      </c>
      <c r="C43" s="104"/>
      <c r="D43" s="20" t="s">
        <v>74</v>
      </c>
      <c r="E43" s="17"/>
      <c r="F43" s="17"/>
      <c r="G43" s="17"/>
      <c r="H43" s="17"/>
      <c r="I43" s="17"/>
      <c r="J43" s="17"/>
      <c r="K43" s="76">
        <f>K44+K45+K46</f>
        <v>66697566</v>
      </c>
      <c r="L43" s="76">
        <f t="shared" ref="L43:M43" si="5">L44+L45+L46</f>
        <v>10963230</v>
      </c>
      <c r="M43" s="76">
        <f t="shared" si="5"/>
        <v>8398171</v>
      </c>
      <c r="N43" s="106"/>
      <c r="O43" s="115"/>
    </row>
    <row r="44" spans="1:16" ht="21" customHeight="1" outlineLevel="1" x14ac:dyDescent="0.2">
      <c r="A44" s="29"/>
      <c r="B44" s="21" t="s">
        <v>75</v>
      </c>
      <c r="C44" s="105" t="s">
        <v>64</v>
      </c>
      <c r="D44" s="15" t="s">
        <v>8</v>
      </c>
      <c r="E44" s="17"/>
      <c r="F44" s="17"/>
      <c r="G44" s="17"/>
      <c r="H44" s="17"/>
      <c r="I44" s="17"/>
      <c r="J44" s="17"/>
      <c r="K44" s="88">
        <v>55749259.640000001</v>
      </c>
      <c r="L44" s="88">
        <v>10963230</v>
      </c>
      <c r="M44" s="88">
        <v>8398171</v>
      </c>
      <c r="N44" s="114"/>
      <c r="O44" s="114"/>
      <c r="P44" s="31"/>
    </row>
    <row r="45" spans="1:16" ht="30.75" customHeight="1" outlineLevel="1" x14ac:dyDescent="0.2">
      <c r="A45" s="29"/>
      <c r="B45" s="21" t="s">
        <v>519</v>
      </c>
      <c r="C45" s="105" t="s">
        <v>64</v>
      </c>
      <c r="D45" s="15" t="s">
        <v>518</v>
      </c>
      <c r="E45" s="17"/>
      <c r="F45" s="17"/>
      <c r="G45" s="17"/>
      <c r="H45" s="17"/>
      <c r="I45" s="17"/>
      <c r="J45" s="17"/>
      <c r="K45" s="88">
        <v>10000000</v>
      </c>
      <c r="L45" s="88">
        <v>0</v>
      </c>
      <c r="M45" s="88">
        <v>0</v>
      </c>
      <c r="N45" s="114"/>
      <c r="O45" s="114"/>
      <c r="P45" s="31"/>
    </row>
    <row r="46" spans="1:16" ht="30.75" customHeight="1" outlineLevel="1" x14ac:dyDescent="0.2">
      <c r="A46" s="29"/>
      <c r="B46" s="21" t="s">
        <v>521</v>
      </c>
      <c r="C46" s="105" t="s">
        <v>64</v>
      </c>
      <c r="D46" s="15" t="s">
        <v>520</v>
      </c>
      <c r="E46" s="17"/>
      <c r="F46" s="17"/>
      <c r="G46" s="17"/>
      <c r="H46" s="17"/>
      <c r="I46" s="17"/>
      <c r="J46" s="17"/>
      <c r="K46" s="88">
        <v>948306.36</v>
      </c>
      <c r="L46" s="88">
        <v>0</v>
      </c>
      <c r="M46" s="88">
        <v>0</v>
      </c>
      <c r="N46" s="114"/>
      <c r="O46" s="114"/>
      <c r="P46" s="31"/>
    </row>
    <row r="47" spans="1:16" ht="40.5" customHeight="1" outlineLevel="1" x14ac:dyDescent="0.2">
      <c r="A47" s="13" t="s">
        <v>189</v>
      </c>
      <c r="B47" s="32" t="s">
        <v>120</v>
      </c>
      <c r="C47" s="127"/>
      <c r="D47" s="16" t="s">
        <v>9</v>
      </c>
      <c r="E47" s="17"/>
      <c r="F47" s="17"/>
      <c r="G47" s="17"/>
      <c r="H47" s="17"/>
      <c r="I47" s="17"/>
      <c r="J47" s="17"/>
      <c r="K47" s="96">
        <f>K56+K48</f>
        <v>59871936.340000004</v>
      </c>
      <c r="L47" s="75">
        <f>L56+L48</f>
        <v>370000</v>
      </c>
      <c r="M47" s="75">
        <f>M56+M48</f>
        <v>370000</v>
      </c>
      <c r="N47" s="106"/>
      <c r="O47" s="115"/>
      <c r="P47" s="33"/>
    </row>
    <row r="48" spans="1:16" ht="28.5" customHeight="1" outlineLevel="1" x14ac:dyDescent="0.2">
      <c r="A48" s="29" t="s">
        <v>76</v>
      </c>
      <c r="B48" s="34" t="s">
        <v>121</v>
      </c>
      <c r="C48" s="105"/>
      <c r="D48" s="15" t="s">
        <v>10</v>
      </c>
      <c r="E48" s="17"/>
      <c r="F48" s="17"/>
      <c r="G48" s="17"/>
      <c r="H48" s="17"/>
      <c r="I48" s="17"/>
      <c r="J48" s="17"/>
      <c r="K48" s="72">
        <f>K51+K49</f>
        <v>57913130.550000004</v>
      </c>
      <c r="L48" s="72">
        <f>L51+L49</f>
        <v>370000</v>
      </c>
      <c r="M48" s="72">
        <f>M51+M49</f>
        <v>370000</v>
      </c>
      <c r="N48" s="106"/>
      <c r="O48" s="115"/>
    </row>
    <row r="49" spans="1:16" ht="28.5" customHeight="1" outlineLevel="1" x14ac:dyDescent="0.2">
      <c r="A49" s="18" t="s">
        <v>396</v>
      </c>
      <c r="B49" s="19" t="s">
        <v>293</v>
      </c>
      <c r="C49" s="104" t="s">
        <v>294</v>
      </c>
      <c r="D49" s="20" t="s">
        <v>295</v>
      </c>
      <c r="E49" s="28"/>
      <c r="F49" s="28"/>
      <c r="G49" s="28"/>
      <c r="H49" s="28"/>
      <c r="I49" s="28"/>
      <c r="J49" s="28"/>
      <c r="K49" s="76">
        <f>K50</f>
        <v>6711506.4500000002</v>
      </c>
      <c r="L49" s="76">
        <f>L50</f>
        <v>0</v>
      </c>
      <c r="M49" s="76">
        <f>M50</f>
        <v>0</v>
      </c>
      <c r="N49" s="106"/>
      <c r="O49" s="115"/>
    </row>
    <row r="50" spans="1:16" ht="28.5" customHeight="1" outlineLevel="1" x14ac:dyDescent="0.2">
      <c r="A50" s="13"/>
      <c r="B50" s="30" t="s">
        <v>191</v>
      </c>
      <c r="C50" s="105" t="s">
        <v>64</v>
      </c>
      <c r="D50" s="15" t="s">
        <v>298</v>
      </c>
      <c r="E50" s="17"/>
      <c r="F50" s="17"/>
      <c r="G50" s="17"/>
      <c r="H50" s="17"/>
      <c r="I50" s="17"/>
      <c r="J50" s="17"/>
      <c r="K50" s="88">
        <v>6711506.4500000002</v>
      </c>
      <c r="L50" s="88">
        <v>0</v>
      </c>
      <c r="M50" s="88">
        <v>0</v>
      </c>
      <c r="N50" s="114"/>
      <c r="O50" s="115"/>
    </row>
    <row r="51" spans="1:16" ht="33" customHeight="1" outlineLevel="1" x14ac:dyDescent="0.2">
      <c r="A51" s="18" t="s">
        <v>397</v>
      </c>
      <c r="B51" s="35" t="s">
        <v>77</v>
      </c>
      <c r="C51" s="104"/>
      <c r="D51" s="20" t="s">
        <v>78</v>
      </c>
      <c r="E51" s="17"/>
      <c r="F51" s="17"/>
      <c r="G51" s="17"/>
      <c r="H51" s="17"/>
      <c r="I51" s="17"/>
      <c r="J51" s="17"/>
      <c r="K51" s="76">
        <f>K55+K54+K52+K53</f>
        <v>51201624.100000001</v>
      </c>
      <c r="L51" s="76">
        <f t="shared" ref="L51:M51" si="6">L55+L54+L52</f>
        <v>370000</v>
      </c>
      <c r="M51" s="76">
        <f t="shared" si="6"/>
        <v>370000</v>
      </c>
      <c r="N51" s="106"/>
      <c r="O51" s="115"/>
    </row>
    <row r="52" spans="1:16" ht="39" customHeight="1" outlineLevel="1" x14ac:dyDescent="0.2">
      <c r="A52" s="18"/>
      <c r="B52" s="108" t="s">
        <v>529</v>
      </c>
      <c r="C52" s="105" t="s">
        <v>64</v>
      </c>
      <c r="D52" s="109" t="s">
        <v>528</v>
      </c>
      <c r="E52" s="17"/>
      <c r="F52" s="17"/>
      <c r="G52" s="17"/>
      <c r="H52" s="17"/>
      <c r="I52" s="17"/>
      <c r="J52" s="17"/>
      <c r="K52" s="88">
        <v>21526600</v>
      </c>
      <c r="L52" s="88">
        <v>0</v>
      </c>
      <c r="M52" s="88">
        <v>0</v>
      </c>
      <c r="N52" s="106"/>
      <c r="O52" s="115"/>
    </row>
    <row r="53" spans="1:16" ht="39" customHeight="1" outlineLevel="1" x14ac:dyDescent="0.2">
      <c r="A53" s="18"/>
      <c r="B53" s="82" t="s">
        <v>537</v>
      </c>
      <c r="C53" s="105" t="s">
        <v>64</v>
      </c>
      <c r="D53" s="109" t="s">
        <v>536</v>
      </c>
      <c r="E53" s="17"/>
      <c r="F53" s="17"/>
      <c r="G53" s="17"/>
      <c r="H53" s="17"/>
      <c r="I53" s="17"/>
      <c r="J53" s="17"/>
      <c r="K53" s="88">
        <v>2391980</v>
      </c>
      <c r="L53" s="88">
        <v>0</v>
      </c>
      <c r="M53" s="88">
        <v>0</v>
      </c>
      <c r="N53" s="117"/>
      <c r="O53" s="115"/>
    </row>
    <row r="54" spans="1:16" ht="33" customHeight="1" outlineLevel="1" x14ac:dyDescent="0.2">
      <c r="A54" s="18"/>
      <c r="B54" s="34" t="s">
        <v>494</v>
      </c>
      <c r="C54" s="105" t="s">
        <v>64</v>
      </c>
      <c r="D54" s="15" t="s">
        <v>47</v>
      </c>
      <c r="E54" s="17"/>
      <c r="F54" s="17"/>
      <c r="G54" s="17"/>
      <c r="H54" s="17"/>
      <c r="I54" s="17"/>
      <c r="J54" s="17"/>
      <c r="K54" s="88">
        <v>26763044.100000001</v>
      </c>
      <c r="L54" s="88">
        <v>0</v>
      </c>
      <c r="M54" s="88">
        <v>0</v>
      </c>
      <c r="N54" s="115"/>
      <c r="O54" s="115"/>
    </row>
    <row r="55" spans="1:16" ht="28.5" customHeight="1" outlineLevel="1" x14ac:dyDescent="0.2">
      <c r="A55" s="13"/>
      <c r="B55" s="30" t="s">
        <v>122</v>
      </c>
      <c r="C55" s="105" t="s">
        <v>64</v>
      </c>
      <c r="D55" s="15" t="s">
        <v>110</v>
      </c>
      <c r="E55" s="17"/>
      <c r="F55" s="17"/>
      <c r="G55" s="17"/>
      <c r="H55" s="17"/>
      <c r="I55" s="17"/>
      <c r="J55" s="17"/>
      <c r="K55" s="88">
        <v>520000</v>
      </c>
      <c r="L55" s="88">
        <v>370000</v>
      </c>
      <c r="M55" s="88">
        <v>370000</v>
      </c>
      <c r="N55" s="106"/>
      <c r="O55" s="115"/>
      <c r="P55" s="115"/>
    </row>
    <row r="56" spans="1:16" ht="45" customHeight="1" outlineLevel="1" x14ac:dyDescent="0.2">
      <c r="A56" s="29" t="s">
        <v>167</v>
      </c>
      <c r="B56" s="34" t="s">
        <v>123</v>
      </c>
      <c r="C56" s="105"/>
      <c r="D56" s="15" t="s">
        <v>48</v>
      </c>
      <c r="E56" s="17"/>
      <c r="F56" s="17"/>
      <c r="G56" s="17"/>
      <c r="H56" s="17"/>
      <c r="I56" s="17"/>
      <c r="J56" s="17"/>
      <c r="K56" s="72">
        <f>K58+K57</f>
        <v>1958805.79</v>
      </c>
      <c r="L56" s="72">
        <f>L58+L57</f>
        <v>0</v>
      </c>
      <c r="M56" s="72">
        <f>M58+M57</f>
        <v>0</v>
      </c>
      <c r="N56" s="106"/>
      <c r="O56" s="115"/>
    </row>
    <row r="57" spans="1:16" ht="33" customHeight="1" outlineLevel="1" x14ac:dyDescent="0.2">
      <c r="A57" s="29"/>
      <c r="B57" s="34" t="s">
        <v>192</v>
      </c>
      <c r="C57" s="105" t="s">
        <v>64</v>
      </c>
      <c r="D57" s="15" t="s">
        <v>193</v>
      </c>
      <c r="E57" s="17"/>
      <c r="F57" s="17"/>
      <c r="G57" s="17"/>
      <c r="H57" s="17"/>
      <c r="I57" s="17"/>
      <c r="J57" s="17"/>
      <c r="K57" s="88">
        <v>1900041.62</v>
      </c>
      <c r="L57" s="88">
        <v>0</v>
      </c>
      <c r="M57" s="88">
        <v>0</v>
      </c>
      <c r="N57" s="106"/>
      <c r="O57" s="115"/>
    </row>
    <row r="58" spans="1:16" ht="23.25" customHeight="1" outlineLevel="1" x14ac:dyDescent="0.2">
      <c r="A58" s="36"/>
      <c r="B58" s="34" t="s">
        <v>124</v>
      </c>
      <c r="C58" s="105" t="s">
        <v>64</v>
      </c>
      <c r="D58" s="15" t="s">
        <v>125</v>
      </c>
      <c r="E58" s="17"/>
      <c r="F58" s="17"/>
      <c r="G58" s="17"/>
      <c r="H58" s="17"/>
      <c r="I58" s="17"/>
      <c r="J58" s="17"/>
      <c r="K58" s="88">
        <v>58764.17</v>
      </c>
      <c r="L58" s="88">
        <v>0</v>
      </c>
      <c r="M58" s="88">
        <v>0</v>
      </c>
      <c r="N58" s="106"/>
      <c r="O58" s="115"/>
    </row>
    <row r="59" spans="1:16" ht="33" customHeight="1" outlineLevel="1" x14ac:dyDescent="0.2">
      <c r="A59" s="13" t="s">
        <v>190</v>
      </c>
      <c r="B59" s="23" t="s">
        <v>126</v>
      </c>
      <c r="C59" s="127"/>
      <c r="D59" s="16" t="s">
        <v>5</v>
      </c>
      <c r="E59" s="17"/>
      <c r="F59" s="17"/>
      <c r="G59" s="17"/>
      <c r="H59" s="17"/>
      <c r="I59" s="17"/>
      <c r="J59" s="17"/>
      <c r="K59" s="96">
        <f>K62+K60</f>
        <v>11683656</v>
      </c>
      <c r="L59" s="75">
        <f>L62+L60</f>
        <v>9935690</v>
      </c>
      <c r="M59" s="75">
        <f>M62+M60</f>
        <v>9935690</v>
      </c>
      <c r="N59" s="106"/>
      <c r="O59" s="115"/>
    </row>
    <row r="60" spans="1:16" ht="18" customHeight="1" outlineLevel="1" x14ac:dyDescent="0.2">
      <c r="A60" s="29" t="s">
        <v>168</v>
      </c>
      <c r="B60" s="30" t="s">
        <v>382</v>
      </c>
      <c r="C60" s="105"/>
      <c r="D60" s="15" t="s">
        <v>128</v>
      </c>
      <c r="E60" s="59"/>
      <c r="F60" s="59"/>
      <c r="G60" s="59"/>
      <c r="H60" s="59"/>
      <c r="I60" s="59"/>
      <c r="J60" s="59"/>
      <c r="K60" s="72">
        <f>K61</f>
        <v>7453940</v>
      </c>
      <c r="L60" s="72">
        <f>L61</f>
        <v>5786470</v>
      </c>
      <c r="M60" s="72">
        <f>M61</f>
        <v>5786470</v>
      </c>
      <c r="N60" s="106"/>
      <c r="O60" s="115"/>
    </row>
    <row r="61" spans="1:16" ht="33" customHeight="1" outlineLevel="1" x14ac:dyDescent="0.2">
      <c r="A61" s="13"/>
      <c r="B61" s="30" t="s">
        <v>129</v>
      </c>
      <c r="C61" s="105" t="s">
        <v>64</v>
      </c>
      <c r="D61" s="15" t="s">
        <v>130</v>
      </c>
      <c r="E61" s="59"/>
      <c r="F61" s="59"/>
      <c r="G61" s="59"/>
      <c r="H61" s="59"/>
      <c r="I61" s="59"/>
      <c r="J61" s="59"/>
      <c r="K61" s="88">
        <v>7453940</v>
      </c>
      <c r="L61" s="88">
        <v>5786470</v>
      </c>
      <c r="M61" s="88">
        <v>5786470</v>
      </c>
      <c r="N61" s="115"/>
      <c r="O61" s="115"/>
    </row>
    <row r="62" spans="1:16" ht="29.85" customHeight="1" outlineLevel="1" x14ac:dyDescent="0.2">
      <c r="A62" s="29" t="s">
        <v>169</v>
      </c>
      <c r="B62" s="21" t="s">
        <v>127</v>
      </c>
      <c r="C62" s="105"/>
      <c r="D62" s="15" t="s">
        <v>57</v>
      </c>
      <c r="E62" s="17"/>
      <c r="F62" s="17"/>
      <c r="G62" s="17"/>
      <c r="H62" s="17"/>
      <c r="I62" s="17"/>
      <c r="J62" s="17"/>
      <c r="K62" s="72">
        <f>K63</f>
        <v>4229716</v>
      </c>
      <c r="L62" s="72">
        <f t="shared" ref="L62:M62" si="7">L63</f>
        <v>4149220</v>
      </c>
      <c r="M62" s="72">
        <f t="shared" si="7"/>
        <v>4149220</v>
      </c>
      <c r="N62" s="106"/>
      <c r="O62" s="115"/>
    </row>
    <row r="63" spans="1:16" ht="27.75" customHeight="1" outlineLevel="1" x14ac:dyDescent="0.2">
      <c r="A63" s="29"/>
      <c r="B63" s="21" t="s">
        <v>2</v>
      </c>
      <c r="C63" s="105" t="s">
        <v>64</v>
      </c>
      <c r="D63" s="15" t="s">
        <v>58</v>
      </c>
      <c r="E63" s="17"/>
      <c r="F63" s="17"/>
      <c r="G63" s="17"/>
      <c r="H63" s="17"/>
      <c r="I63" s="17"/>
      <c r="J63" s="17"/>
      <c r="K63" s="88">
        <v>4229716</v>
      </c>
      <c r="L63" s="88">
        <v>4149220</v>
      </c>
      <c r="M63" s="88">
        <v>4149220</v>
      </c>
      <c r="N63" s="112"/>
      <c r="O63" s="115"/>
    </row>
    <row r="64" spans="1:16" ht="36" customHeight="1" outlineLevel="1" x14ac:dyDescent="0.2">
      <c r="A64" s="13" t="s">
        <v>170</v>
      </c>
      <c r="B64" s="32" t="s">
        <v>131</v>
      </c>
      <c r="C64" s="127"/>
      <c r="D64" s="16" t="s">
        <v>27</v>
      </c>
      <c r="E64" s="17"/>
      <c r="F64" s="17"/>
      <c r="G64" s="17"/>
      <c r="H64" s="17"/>
      <c r="I64" s="17"/>
      <c r="J64" s="17"/>
      <c r="K64" s="96">
        <f>K65+K84+K93+K113+K106+K110</f>
        <v>184749958.16000003</v>
      </c>
      <c r="L64" s="96">
        <f>L65+L84+L93+L113+L106+L110</f>
        <v>117363771.73999999</v>
      </c>
      <c r="M64" s="96">
        <f>M65+M84+M93+M113+M106+M110</f>
        <v>64698180</v>
      </c>
      <c r="N64" s="106"/>
      <c r="O64" s="115"/>
    </row>
    <row r="65" spans="1:15" ht="27.75" customHeight="1" outlineLevel="1" x14ac:dyDescent="0.2">
      <c r="A65" s="29" t="s">
        <v>80</v>
      </c>
      <c r="B65" s="30" t="s">
        <v>33</v>
      </c>
      <c r="C65" s="105"/>
      <c r="D65" s="15" t="s">
        <v>81</v>
      </c>
      <c r="E65" s="17"/>
      <c r="F65" s="17"/>
      <c r="G65" s="17"/>
      <c r="H65" s="17"/>
      <c r="I65" s="17"/>
      <c r="J65" s="17"/>
      <c r="K65" s="98">
        <f>K70+K78+K75+K82+K66</f>
        <v>112592027.74000001</v>
      </c>
      <c r="L65" s="98">
        <f t="shared" ref="L65:M65" si="8">L70+L78+L75+L82+L66</f>
        <v>51619055.739999995</v>
      </c>
      <c r="M65" s="98">
        <f t="shared" si="8"/>
        <v>24738464</v>
      </c>
      <c r="N65" s="106"/>
      <c r="O65" s="115"/>
    </row>
    <row r="66" spans="1:15" ht="27.75" customHeight="1" outlineLevel="1" x14ac:dyDescent="0.2">
      <c r="A66" s="18" t="s">
        <v>237</v>
      </c>
      <c r="B66" s="19" t="s">
        <v>460</v>
      </c>
      <c r="C66" s="104"/>
      <c r="D66" s="20" t="s">
        <v>503</v>
      </c>
      <c r="E66" s="28"/>
      <c r="F66" s="28"/>
      <c r="G66" s="28"/>
      <c r="H66" s="28"/>
      <c r="I66" s="28"/>
      <c r="J66" s="28"/>
      <c r="K66" s="99">
        <f>K67+K68+K69</f>
        <v>69392913.739999995</v>
      </c>
      <c r="L66" s="99">
        <f t="shared" ref="L66:M66" si="9">L67+L68+L69</f>
        <v>25000000</v>
      </c>
      <c r="M66" s="103">
        <f t="shared" si="9"/>
        <v>0</v>
      </c>
      <c r="N66" s="106"/>
      <c r="O66" s="115"/>
    </row>
    <row r="67" spans="1:15" ht="27.75" customHeight="1" outlineLevel="1" x14ac:dyDescent="0.2">
      <c r="A67" s="18"/>
      <c r="B67" s="30" t="s">
        <v>303</v>
      </c>
      <c r="C67" s="105" t="s">
        <v>64</v>
      </c>
      <c r="D67" s="15" t="s">
        <v>304</v>
      </c>
      <c r="E67" s="28"/>
      <c r="F67" s="28"/>
      <c r="G67" s="28"/>
      <c r="H67" s="28"/>
      <c r="I67" s="28"/>
      <c r="J67" s="28"/>
      <c r="K67" s="88">
        <v>50790998.240000002</v>
      </c>
      <c r="L67" s="88">
        <v>0</v>
      </c>
      <c r="M67" s="88">
        <v>0</v>
      </c>
      <c r="N67" s="106"/>
      <c r="O67" s="115"/>
    </row>
    <row r="68" spans="1:15" ht="27.75" customHeight="1" outlineLevel="1" x14ac:dyDescent="0.2">
      <c r="A68" s="18"/>
      <c r="B68" s="30" t="s">
        <v>476</v>
      </c>
      <c r="C68" s="105" t="s">
        <v>64</v>
      </c>
      <c r="D68" s="15" t="s">
        <v>477</v>
      </c>
      <c r="E68" s="28"/>
      <c r="F68" s="28"/>
      <c r="G68" s="28"/>
      <c r="H68" s="28"/>
      <c r="I68" s="28"/>
      <c r="J68" s="28"/>
      <c r="K68" s="88">
        <v>453096.76</v>
      </c>
      <c r="L68" s="88">
        <v>0</v>
      </c>
      <c r="M68" s="88">
        <v>0</v>
      </c>
      <c r="N68" s="106"/>
      <c r="O68" s="115"/>
    </row>
    <row r="69" spans="1:15" ht="27.75" customHeight="1" outlineLevel="1" x14ac:dyDescent="0.2">
      <c r="A69" s="18"/>
      <c r="B69" s="30" t="s">
        <v>303</v>
      </c>
      <c r="C69" s="105" t="s">
        <v>66</v>
      </c>
      <c r="D69" s="15" t="s">
        <v>304</v>
      </c>
      <c r="E69" s="28"/>
      <c r="F69" s="28"/>
      <c r="G69" s="28"/>
      <c r="H69" s="28"/>
      <c r="I69" s="28"/>
      <c r="J69" s="28"/>
      <c r="K69" s="88">
        <v>18148818.739999998</v>
      </c>
      <c r="L69" s="88">
        <v>25000000</v>
      </c>
      <c r="M69" s="88">
        <v>0</v>
      </c>
      <c r="N69" s="115"/>
      <c r="O69" s="115"/>
    </row>
    <row r="70" spans="1:15" ht="21.75" customHeight="1" outlineLevel="1" x14ac:dyDescent="0.2">
      <c r="A70" s="18" t="s">
        <v>358</v>
      </c>
      <c r="B70" s="35" t="s">
        <v>82</v>
      </c>
      <c r="C70" s="104"/>
      <c r="D70" s="20" t="s">
        <v>83</v>
      </c>
      <c r="E70" s="17"/>
      <c r="F70" s="17"/>
      <c r="G70" s="17"/>
      <c r="H70" s="17"/>
      <c r="I70" s="17"/>
      <c r="J70" s="17"/>
      <c r="K70" s="76">
        <f>K71+K72+K73+K74</f>
        <v>37452618.120000005</v>
      </c>
      <c r="L70" s="76">
        <f t="shared" ref="L70:M70" si="10">L71+L72+L73+L74</f>
        <v>24516964</v>
      </c>
      <c r="M70" s="76">
        <f t="shared" si="10"/>
        <v>24516964</v>
      </c>
      <c r="N70" s="106"/>
      <c r="O70" s="115"/>
    </row>
    <row r="71" spans="1:15" ht="27.75" customHeight="1" outlineLevel="1" x14ac:dyDescent="0.2">
      <c r="A71" s="29"/>
      <c r="B71" s="30" t="s">
        <v>34</v>
      </c>
      <c r="C71" s="105" t="s">
        <v>66</v>
      </c>
      <c r="D71" s="15" t="s">
        <v>35</v>
      </c>
      <c r="E71" s="17"/>
      <c r="F71" s="17"/>
      <c r="G71" s="17"/>
      <c r="H71" s="17"/>
      <c r="I71" s="17"/>
      <c r="J71" s="17"/>
      <c r="K71" s="88">
        <v>9424397.6899999995</v>
      </c>
      <c r="L71" s="88">
        <v>9154000</v>
      </c>
      <c r="M71" s="88">
        <v>9154000</v>
      </c>
      <c r="N71" s="115"/>
      <c r="O71" s="115"/>
    </row>
    <row r="72" spans="1:15" ht="27.75" customHeight="1" outlineLevel="1" x14ac:dyDescent="0.2">
      <c r="A72" s="29"/>
      <c r="B72" s="30" t="s">
        <v>132</v>
      </c>
      <c r="C72" s="105" t="s">
        <v>66</v>
      </c>
      <c r="D72" s="15" t="s">
        <v>133</v>
      </c>
      <c r="E72" s="17"/>
      <c r="F72" s="17"/>
      <c r="G72" s="17"/>
      <c r="H72" s="17"/>
      <c r="I72" s="17"/>
      <c r="J72" s="17"/>
      <c r="K72" s="88">
        <v>11805489.810000001</v>
      </c>
      <c r="L72" s="88">
        <v>10061730</v>
      </c>
      <c r="M72" s="88">
        <v>10061730</v>
      </c>
      <c r="N72" s="115"/>
      <c r="O72" s="115"/>
    </row>
    <row r="73" spans="1:15" ht="27.75" customHeight="1" outlineLevel="1" x14ac:dyDescent="0.2">
      <c r="A73" s="29"/>
      <c r="B73" s="30" t="s">
        <v>134</v>
      </c>
      <c r="C73" s="105" t="s">
        <v>66</v>
      </c>
      <c r="D73" s="15" t="s">
        <v>135</v>
      </c>
      <c r="E73" s="17"/>
      <c r="F73" s="17"/>
      <c r="G73" s="17"/>
      <c r="H73" s="17"/>
      <c r="I73" s="17"/>
      <c r="J73" s="17"/>
      <c r="K73" s="88">
        <v>6225863.96</v>
      </c>
      <c r="L73" s="88">
        <v>5301234</v>
      </c>
      <c r="M73" s="88">
        <v>5301234</v>
      </c>
      <c r="N73" s="112"/>
      <c r="O73" s="115"/>
    </row>
    <row r="74" spans="1:15" ht="27.75" customHeight="1" outlineLevel="1" x14ac:dyDescent="0.2">
      <c r="A74" s="29"/>
      <c r="B74" s="30" t="s">
        <v>207</v>
      </c>
      <c r="C74" s="105" t="s">
        <v>66</v>
      </c>
      <c r="D74" s="15" t="s">
        <v>208</v>
      </c>
      <c r="E74" s="17"/>
      <c r="F74" s="17"/>
      <c r="G74" s="17"/>
      <c r="H74" s="17"/>
      <c r="I74" s="17"/>
      <c r="J74" s="17"/>
      <c r="K74" s="88">
        <v>9996866.6600000001</v>
      </c>
      <c r="L74" s="88">
        <v>0</v>
      </c>
      <c r="M74" s="88">
        <v>0</v>
      </c>
      <c r="N74" s="106"/>
      <c r="O74" s="115"/>
    </row>
    <row r="75" spans="1:15" ht="43.5" customHeight="1" outlineLevel="1" x14ac:dyDescent="0.2">
      <c r="A75" s="18" t="s">
        <v>357</v>
      </c>
      <c r="B75" s="19" t="s">
        <v>212</v>
      </c>
      <c r="C75" s="105"/>
      <c r="D75" s="20" t="s">
        <v>209</v>
      </c>
      <c r="E75" s="28"/>
      <c r="F75" s="28"/>
      <c r="G75" s="28"/>
      <c r="H75" s="28"/>
      <c r="I75" s="28"/>
      <c r="J75" s="28"/>
      <c r="K75" s="76">
        <f>K76+K77</f>
        <v>2331800</v>
      </c>
      <c r="L75" s="76">
        <f t="shared" ref="L75:M75" si="11">L76+L77</f>
        <v>221500</v>
      </c>
      <c r="M75" s="76">
        <f t="shared" si="11"/>
        <v>221500</v>
      </c>
      <c r="N75" s="106"/>
      <c r="O75" s="115"/>
    </row>
    <row r="76" spans="1:15" ht="28.5" customHeight="1" outlineLevel="1" x14ac:dyDescent="0.2">
      <c r="A76" s="29"/>
      <c r="B76" s="30" t="s">
        <v>210</v>
      </c>
      <c r="C76" s="105" t="s">
        <v>66</v>
      </c>
      <c r="D76" s="15" t="s">
        <v>211</v>
      </c>
      <c r="E76" s="17"/>
      <c r="F76" s="17"/>
      <c r="G76" s="17"/>
      <c r="H76" s="17"/>
      <c r="I76" s="17"/>
      <c r="J76" s="17"/>
      <c r="K76" s="88">
        <v>2031800</v>
      </c>
      <c r="L76" s="88">
        <v>221500</v>
      </c>
      <c r="M76" s="88">
        <v>221500</v>
      </c>
      <c r="N76" s="106"/>
      <c r="O76" s="115"/>
    </row>
    <row r="77" spans="1:15" ht="28.5" customHeight="1" outlineLevel="1" x14ac:dyDescent="0.2">
      <c r="A77" s="29"/>
      <c r="B77" s="30" t="s">
        <v>315</v>
      </c>
      <c r="C77" s="105" t="s">
        <v>66</v>
      </c>
      <c r="D77" s="15" t="s">
        <v>522</v>
      </c>
      <c r="E77" s="17"/>
      <c r="F77" s="17"/>
      <c r="G77" s="17"/>
      <c r="H77" s="17"/>
      <c r="I77" s="17"/>
      <c r="J77" s="17"/>
      <c r="K77" s="88">
        <v>300000</v>
      </c>
      <c r="L77" s="88">
        <v>0</v>
      </c>
      <c r="M77" s="88">
        <v>0</v>
      </c>
      <c r="N77" s="106"/>
      <c r="O77" s="115"/>
    </row>
    <row r="78" spans="1:15" ht="31.5" customHeight="1" outlineLevel="1" x14ac:dyDescent="0.2">
      <c r="A78" s="18" t="s">
        <v>359</v>
      </c>
      <c r="B78" s="19" t="s">
        <v>137</v>
      </c>
      <c r="C78" s="104"/>
      <c r="D78" s="20" t="s">
        <v>136</v>
      </c>
      <c r="E78" s="28"/>
      <c r="F78" s="28"/>
      <c r="G78" s="28"/>
      <c r="H78" s="28"/>
      <c r="I78" s="28"/>
      <c r="J78" s="28"/>
      <c r="K78" s="76">
        <f>K80+K79+K81</f>
        <v>3270695.88</v>
      </c>
      <c r="L78" s="76">
        <f t="shared" ref="L78:M78" si="12">L80+L79+L81</f>
        <v>1880591.74</v>
      </c>
      <c r="M78" s="76">
        <f t="shared" si="12"/>
        <v>0</v>
      </c>
      <c r="N78" s="106"/>
      <c r="O78" s="115"/>
    </row>
    <row r="79" spans="1:15" ht="31.5" customHeight="1" outlineLevel="1" x14ac:dyDescent="0.2">
      <c r="A79" s="18"/>
      <c r="B79" s="30" t="s">
        <v>213</v>
      </c>
      <c r="C79" s="105" t="s">
        <v>64</v>
      </c>
      <c r="D79" s="15" t="s">
        <v>214</v>
      </c>
      <c r="E79" s="28"/>
      <c r="F79" s="28"/>
      <c r="G79" s="28"/>
      <c r="H79" s="28"/>
      <c r="I79" s="28"/>
      <c r="J79" s="28"/>
      <c r="K79" s="88">
        <v>615000</v>
      </c>
      <c r="L79" s="88">
        <v>0</v>
      </c>
      <c r="M79" s="88">
        <v>0</v>
      </c>
      <c r="N79" s="112"/>
      <c r="O79" s="115"/>
    </row>
    <row r="80" spans="1:15" ht="31.5" customHeight="1" outlineLevel="1" x14ac:dyDescent="0.2">
      <c r="A80" s="18"/>
      <c r="B80" s="30" t="s">
        <v>213</v>
      </c>
      <c r="C80" s="105" t="s">
        <v>66</v>
      </c>
      <c r="D80" s="15" t="s">
        <v>214</v>
      </c>
      <c r="E80" s="28"/>
      <c r="F80" s="28"/>
      <c r="G80" s="28"/>
      <c r="H80" s="28"/>
      <c r="I80" s="28"/>
      <c r="J80" s="28"/>
      <c r="K80" s="88">
        <v>2655695.88</v>
      </c>
      <c r="L80" s="88">
        <v>0</v>
      </c>
      <c r="M80" s="88">
        <v>0</v>
      </c>
      <c r="N80" s="106"/>
      <c r="O80" s="115"/>
    </row>
    <row r="81" spans="1:15" ht="42.75" customHeight="1" outlineLevel="1" x14ac:dyDescent="0.2">
      <c r="A81" s="18"/>
      <c r="B81" s="30" t="s">
        <v>458</v>
      </c>
      <c r="C81" s="105" t="s">
        <v>66</v>
      </c>
      <c r="D81" s="15" t="s">
        <v>459</v>
      </c>
      <c r="E81" s="28"/>
      <c r="F81" s="28"/>
      <c r="G81" s="28"/>
      <c r="H81" s="28"/>
      <c r="I81" s="28"/>
      <c r="J81" s="28"/>
      <c r="K81" s="88">
        <v>0</v>
      </c>
      <c r="L81" s="88">
        <v>1880591.74</v>
      </c>
      <c r="M81" s="88">
        <v>0</v>
      </c>
      <c r="N81" s="106"/>
      <c r="O81" s="115"/>
    </row>
    <row r="82" spans="1:15" ht="25.5" customHeight="1" outlineLevel="1" x14ac:dyDescent="0.2">
      <c r="A82" s="18" t="s">
        <v>504</v>
      </c>
      <c r="B82" s="19" t="s">
        <v>291</v>
      </c>
      <c r="C82" s="104"/>
      <c r="D82" s="20" t="s">
        <v>289</v>
      </c>
      <c r="E82" s="28"/>
      <c r="F82" s="28"/>
      <c r="G82" s="28"/>
      <c r="H82" s="28"/>
      <c r="I82" s="28"/>
      <c r="J82" s="28"/>
      <c r="K82" s="76">
        <f>K83</f>
        <v>144000</v>
      </c>
      <c r="L82" s="76">
        <f>L83</f>
        <v>0</v>
      </c>
      <c r="M82" s="76">
        <f>M83</f>
        <v>0</v>
      </c>
      <c r="N82" s="106"/>
      <c r="O82" s="115"/>
    </row>
    <row r="83" spans="1:15" ht="18.75" customHeight="1" outlineLevel="1" x14ac:dyDescent="0.2">
      <c r="A83" s="29"/>
      <c r="B83" s="30" t="s">
        <v>263</v>
      </c>
      <c r="C83" s="105" t="s">
        <v>66</v>
      </c>
      <c r="D83" s="15" t="s">
        <v>290</v>
      </c>
      <c r="E83" s="17"/>
      <c r="F83" s="17"/>
      <c r="G83" s="17"/>
      <c r="H83" s="17"/>
      <c r="I83" s="17"/>
      <c r="J83" s="17"/>
      <c r="K83" s="88">
        <v>144000</v>
      </c>
      <c r="L83" s="88">
        <v>0</v>
      </c>
      <c r="M83" s="88">
        <v>0</v>
      </c>
      <c r="N83" s="106"/>
      <c r="O83" s="115"/>
    </row>
    <row r="84" spans="1:15" ht="27.75" customHeight="1" outlineLevel="1" x14ac:dyDescent="0.2">
      <c r="A84" s="29" t="s">
        <v>238</v>
      </c>
      <c r="B84" s="30" t="s">
        <v>49</v>
      </c>
      <c r="C84" s="105"/>
      <c r="D84" s="15" t="s">
        <v>84</v>
      </c>
      <c r="E84" s="17"/>
      <c r="F84" s="17"/>
      <c r="G84" s="17"/>
      <c r="H84" s="17"/>
      <c r="I84" s="17"/>
      <c r="J84" s="17"/>
      <c r="K84" s="98">
        <f>K85+K87+K91+K89</f>
        <v>40864551.93</v>
      </c>
      <c r="L84" s="98">
        <f t="shared" ref="L84:M84" si="13">L85+L87+L91+L89</f>
        <v>39045385</v>
      </c>
      <c r="M84" s="98">
        <f t="shared" si="13"/>
        <v>13260385</v>
      </c>
      <c r="N84" s="106"/>
      <c r="O84" s="115"/>
    </row>
    <row r="85" spans="1:15" ht="27.75" customHeight="1" outlineLevel="1" x14ac:dyDescent="0.2">
      <c r="A85" s="18" t="s">
        <v>239</v>
      </c>
      <c r="B85" s="35" t="s">
        <v>85</v>
      </c>
      <c r="C85" s="104"/>
      <c r="D85" s="20" t="s">
        <v>86</v>
      </c>
      <c r="E85" s="17"/>
      <c r="F85" s="17"/>
      <c r="G85" s="17"/>
      <c r="H85" s="17"/>
      <c r="I85" s="17"/>
      <c r="J85" s="17"/>
      <c r="K85" s="76">
        <f>K86</f>
        <v>14639886</v>
      </c>
      <c r="L85" s="76">
        <f>L86</f>
        <v>13255585</v>
      </c>
      <c r="M85" s="76">
        <f>M86</f>
        <v>13255585</v>
      </c>
      <c r="N85" s="106"/>
      <c r="O85" s="115"/>
    </row>
    <row r="86" spans="1:15" ht="27.75" customHeight="1" outlineLevel="1" x14ac:dyDescent="0.2">
      <c r="A86" s="29"/>
      <c r="B86" s="30" t="s">
        <v>28</v>
      </c>
      <c r="C86" s="105" t="s">
        <v>66</v>
      </c>
      <c r="D86" s="15" t="s">
        <v>29</v>
      </c>
      <c r="E86" s="17"/>
      <c r="F86" s="17"/>
      <c r="G86" s="17"/>
      <c r="H86" s="17"/>
      <c r="I86" s="17"/>
      <c r="J86" s="17"/>
      <c r="K86" s="88">
        <v>14639886</v>
      </c>
      <c r="L86" s="88">
        <v>13255585</v>
      </c>
      <c r="M86" s="88">
        <v>13255585</v>
      </c>
      <c r="N86" s="112"/>
      <c r="O86" s="112"/>
    </row>
    <row r="87" spans="1:15" ht="27.75" customHeight="1" outlineLevel="1" x14ac:dyDescent="0.2">
      <c r="A87" s="18" t="s">
        <v>360</v>
      </c>
      <c r="B87" s="19" t="s">
        <v>215</v>
      </c>
      <c r="C87" s="104"/>
      <c r="D87" s="20" t="s">
        <v>216</v>
      </c>
      <c r="E87" s="17"/>
      <c r="F87" s="17"/>
      <c r="G87" s="17"/>
      <c r="H87" s="17"/>
      <c r="I87" s="17"/>
      <c r="J87" s="17"/>
      <c r="K87" s="76">
        <f>K88</f>
        <v>104800</v>
      </c>
      <c r="L87" s="76">
        <f>L88</f>
        <v>4800</v>
      </c>
      <c r="M87" s="76">
        <f>M88</f>
        <v>4800</v>
      </c>
      <c r="N87" s="106"/>
      <c r="O87" s="115"/>
    </row>
    <row r="88" spans="1:15" ht="27.75" customHeight="1" outlineLevel="1" x14ac:dyDescent="0.2">
      <c r="A88" s="29"/>
      <c r="B88" s="30" t="s">
        <v>292</v>
      </c>
      <c r="C88" s="105" t="s">
        <v>217</v>
      </c>
      <c r="D88" s="15" t="s">
        <v>288</v>
      </c>
      <c r="E88" s="17"/>
      <c r="F88" s="17"/>
      <c r="G88" s="17"/>
      <c r="H88" s="17"/>
      <c r="I88" s="17"/>
      <c r="J88" s="17"/>
      <c r="K88" s="88">
        <v>104800</v>
      </c>
      <c r="L88" s="88">
        <v>4800</v>
      </c>
      <c r="M88" s="88">
        <v>4800</v>
      </c>
      <c r="N88" s="106"/>
      <c r="O88" s="115"/>
    </row>
    <row r="89" spans="1:15" ht="27.75" customHeight="1" outlineLevel="1" x14ac:dyDescent="0.2">
      <c r="A89" s="29" t="s">
        <v>511</v>
      </c>
      <c r="B89" s="19" t="s">
        <v>512</v>
      </c>
      <c r="C89" s="105"/>
      <c r="D89" s="104" t="s">
        <v>513</v>
      </c>
      <c r="E89" s="17"/>
      <c r="F89" s="17"/>
      <c r="G89" s="17"/>
      <c r="H89" s="17"/>
      <c r="I89" s="17"/>
      <c r="J89" s="17"/>
      <c r="K89" s="100">
        <f>K90</f>
        <v>199000</v>
      </c>
      <c r="L89" s="100">
        <f t="shared" ref="L89:M89" si="14">L90</f>
        <v>0</v>
      </c>
      <c r="M89" s="100">
        <f t="shared" si="14"/>
        <v>0</v>
      </c>
      <c r="N89" s="114"/>
      <c r="O89" s="114"/>
    </row>
    <row r="90" spans="1:15" ht="27.75" customHeight="1" outlineLevel="1" x14ac:dyDescent="0.2">
      <c r="A90" s="29"/>
      <c r="B90" s="30" t="s">
        <v>263</v>
      </c>
      <c r="C90" s="105" t="s">
        <v>66</v>
      </c>
      <c r="D90" s="105" t="s">
        <v>514</v>
      </c>
      <c r="E90" s="17"/>
      <c r="F90" s="17"/>
      <c r="G90" s="17"/>
      <c r="H90" s="17"/>
      <c r="I90" s="17"/>
      <c r="J90" s="17"/>
      <c r="K90" s="88">
        <v>199000</v>
      </c>
      <c r="L90" s="88">
        <v>0</v>
      </c>
      <c r="M90" s="88">
        <v>0</v>
      </c>
      <c r="N90" s="114"/>
      <c r="O90" s="114"/>
    </row>
    <row r="91" spans="1:15" ht="27.75" customHeight="1" outlineLevel="1" x14ac:dyDescent="0.2">
      <c r="A91" s="18" t="s">
        <v>450</v>
      </c>
      <c r="B91" s="19" t="s">
        <v>460</v>
      </c>
      <c r="C91" s="105"/>
      <c r="D91" s="15" t="s">
        <v>453</v>
      </c>
      <c r="E91" s="17"/>
      <c r="F91" s="17"/>
      <c r="G91" s="17"/>
      <c r="H91" s="17"/>
      <c r="I91" s="17"/>
      <c r="J91" s="17"/>
      <c r="K91" s="72">
        <f>K92</f>
        <v>25920865.93</v>
      </c>
      <c r="L91" s="72">
        <f>L92</f>
        <v>25785000</v>
      </c>
      <c r="M91" s="72">
        <f>M92</f>
        <v>0</v>
      </c>
      <c r="N91" s="106"/>
      <c r="O91" s="115"/>
    </row>
    <row r="92" spans="1:15" ht="27.75" customHeight="1" outlineLevel="1" x14ac:dyDescent="0.2">
      <c r="A92" s="29"/>
      <c r="B92" s="30" t="s">
        <v>451</v>
      </c>
      <c r="C92" s="105" t="s">
        <v>66</v>
      </c>
      <c r="D92" s="15" t="s">
        <v>452</v>
      </c>
      <c r="E92" s="17"/>
      <c r="F92" s="17"/>
      <c r="G92" s="17"/>
      <c r="H92" s="17"/>
      <c r="I92" s="17"/>
      <c r="J92" s="17"/>
      <c r="K92" s="88">
        <v>25920865.93</v>
      </c>
      <c r="L92" s="88">
        <v>25785000</v>
      </c>
      <c r="M92" s="88">
        <v>0</v>
      </c>
      <c r="N92" s="106"/>
      <c r="O92" s="115"/>
    </row>
    <row r="93" spans="1:15" ht="27.75" customHeight="1" outlineLevel="1" x14ac:dyDescent="0.2">
      <c r="A93" s="29" t="s">
        <v>240</v>
      </c>
      <c r="B93" s="30" t="s">
        <v>36</v>
      </c>
      <c r="C93" s="105"/>
      <c r="D93" s="15" t="s">
        <v>37</v>
      </c>
      <c r="E93" s="17"/>
      <c r="F93" s="17"/>
      <c r="G93" s="17"/>
      <c r="H93" s="17"/>
      <c r="I93" s="17"/>
      <c r="J93" s="17"/>
      <c r="K93" s="72">
        <f>K94+K96+K104+K102</f>
        <v>15062665.029999999</v>
      </c>
      <c r="L93" s="72">
        <f>L94+L96+L104+L102</f>
        <v>11145976</v>
      </c>
      <c r="M93" s="72">
        <f>M94+M96+M104+M102</f>
        <v>11145976</v>
      </c>
      <c r="N93" s="106"/>
      <c r="O93" s="115"/>
    </row>
    <row r="94" spans="1:15" ht="27.75" customHeight="1" outlineLevel="1" x14ac:dyDescent="0.2">
      <c r="A94" s="18" t="s">
        <v>361</v>
      </c>
      <c r="B94" s="35" t="s">
        <v>87</v>
      </c>
      <c r="C94" s="104"/>
      <c r="D94" s="20" t="s">
        <v>88</v>
      </c>
      <c r="E94" s="17"/>
      <c r="F94" s="17"/>
      <c r="G94" s="17"/>
      <c r="H94" s="17"/>
      <c r="I94" s="17"/>
      <c r="J94" s="17"/>
      <c r="K94" s="99">
        <f>K95</f>
        <v>12795664</v>
      </c>
      <c r="L94" s="76">
        <f>L95</f>
        <v>10961275</v>
      </c>
      <c r="M94" s="76">
        <f>M95</f>
        <v>10961275</v>
      </c>
      <c r="N94" s="106"/>
      <c r="O94" s="115"/>
    </row>
    <row r="95" spans="1:15" ht="27.75" customHeight="1" outlineLevel="1" x14ac:dyDescent="0.2">
      <c r="A95" s="29"/>
      <c r="B95" s="30" t="s">
        <v>38</v>
      </c>
      <c r="C95" s="105" t="s">
        <v>66</v>
      </c>
      <c r="D95" s="15" t="s">
        <v>39</v>
      </c>
      <c r="E95" s="17"/>
      <c r="F95" s="17"/>
      <c r="G95" s="17"/>
      <c r="H95" s="17"/>
      <c r="I95" s="17"/>
      <c r="J95" s="17"/>
      <c r="K95" s="88">
        <v>12795664</v>
      </c>
      <c r="L95" s="88">
        <v>10961275</v>
      </c>
      <c r="M95" s="88">
        <v>10961275</v>
      </c>
      <c r="N95" s="112"/>
      <c r="O95" s="115"/>
    </row>
    <row r="96" spans="1:15" ht="27.75" customHeight="1" outlineLevel="1" x14ac:dyDescent="0.2">
      <c r="A96" s="18" t="s">
        <v>362</v>
      </c>
      <c r="B96" s="19" t="s">
        <v>139</v>
      </c>
      <c r="C96" s="104"/>
      <c r="D96" s="20" t="s">
        <v>140</v>
      </c>
      <c r="E96" s="27"/>
      <c r="F96" s="27"/>
      <c r="G96" s="27"/>
      <c r="H96" s="27"/>
      <c r="I96" s="27"/>
      <c r="J96" s="27"/>
      <c r="K96" s="76">
        <f>K97+K98+K100+K101+K99</f>
        <v>1102201.03</v>
      </c>
      <c r="L96" s="76">
        <f t="shared" ref="L96:M96" si="15">L97+L98+L100+L101+L99</f>
        <v>184701</v>
      </c>
      <c r="M96" s="76">
        <f t="shared" si="15"/>
        <v>184701</v>
      </c>
      <c r="N96" s="106"/>
      <c r="O96" s="115"/>
    </row>
    <row r="97" spans="1:15" ht="27.75" customHeight="1" outlineLevel="1" x14ac:dyDescent="0.2">
      <c r="A97" s="18"/>
      <c r="B97" s="30" t="s">
        <v>210</v>
      </c>
      <c r="C97" s="105" t="s">
        <v>66</v>
      </c>
      <c r="D97" s="15" t="s">
        <v>219</v>
      </c>
      <c r="E97" s="22"/>
      <c r="F97" s="22"/>
      <c r="G97" s="22"/>
      <c r="H97" s="22"/>
      <c r="I97" s="22"/>
      <c r="J97" s="22"/>
      <c r="K97" s="88">
        <v>119000</v>
      </c>
      <c r="L97" s="88">
        <v>11500</v>
      </c>
      <c r="M97" s="88">
        <v>11500</v>
      </c>
      <c r="N97" s="106"/>
      <c r="O97" s="115"/>
    </row>
    <row r="98" spans="1:15" ht="27.75" customHeight="1" outlineLevel="1" x14ac:dyDescent="0.2">
      <c r="A98" s="18"/>
      <c r="B98" s="30" t="s">
        <v>218</v>
      </c>
      <c r="C98" s="105" t="s">
        <v>66</v>
      </c>
      <c r="D98" s="15" t="s">
        <v>220</v>
      </c>
      <c r="E98" s="22"/>
      <c r="F98" s="22"/>
      <c r="G98" s="22"/>
      <c r="H98" s="22"/>
      <c r="I98" s="22"/>
      <c r="J98" s="22"/>
      <c r="K98" s="88">
        <v>255000</v>
      </c>
      <c r="L98" s="88">
        <v>0</v>
      </c>
      <c r="M98" s="88">
        <v>0</v>
      </c>
      <c r="N98" s="106"/>
      <c r="O98" s="115"/>
    </row>
    <row r="99" spans="1:15" ht="27.75" customHeight="1" outlineLevel="1" x14ac:dyDescent="0.2">
      <c r="A99" s="18"/>
      <c r="B99" s="30" t="s">
        <v>484</v>
      </c>
      <c r="C99" s="105" t="s">
        <v>66</v>
      </c>
      <c r="D99" s="15" t="s">
        <v>485</v>
      </c>
      <c r="E99" s="22"/>
      <c r="F99" s="22"/>
      <c r="G99" s="22"/>
      <c r="H99" s="22"/>
      <c r="I99" s="22"/>
      <c r="J99" s="22"/>
      <c r="K99" s="88">
        <v>555000</v>
      </c>
      <c r="L99" s="88">
        <v>0</v>
      </c>
      <c r="M99" s="88">
        <v>0</v>
      </c>
      <c r="N99" s="106"/>
      <c r="O99" s="115"/>
    </row>
    <row r="100" spans="1:15" ht="27.75" customHeight="1" outlineLevel="1" x14ac:dyDescent="0.2">
      <c r="A100" s="18"/>
      <c r="B100" s="30" t="s">
        <v>454</v>
      </c>
      <c r="C100" s="105" t="s">
        <v>66</v>
      </c>
      <c r="D100" s="15" t="s">
        <v>455</v>
      </c>
      <c r="E100" s="27"/>
      <c r="F100" s="27"/>
      <c r="G100" s="27"/>
      <c r="H100" s="27"/>
      <c r="I100" s="27"/>
      <c r="J100" s="27"/>
      <c r="K100" s="88">
        <v>168005</v>
      </c>
      <c r="L100" s="88">
        <v>168005</v>
      </c>
      <c r="M100" s="88">
        <v>168005</v>
      </c>
      <c r="N100" s="106"/>
      <c r="O100" s="115"/>
    </row>
    <row r="101" spans="1:15" ht="40.5" customHeight="1" outlineLevel="1" x14ac:dyDescent="0.2">
      <c r="A101" s="18"/>
      <c r="B101" s="21" t="s">
        <v>456</v>
      </c>
      <c r="C101" s="105" t="s">
        <v>66</v>
      </c>
      <c r="D101" s="15" t="s">
        <v>457</v>
      </c>
      <c r="E101" s="27"/>
      <c r="F101" s="27"/>
      <c r="G101" s="27"/>
      <c r="H101" s="27"/>
      <c r="I101" s="27"/>
      <c r="J101" s="27"/>
      <c r="K101" s="88">
        <v>5196.03</v>
      </c>
      <c r="L101" s="88">
        <v>5196</v>
      </c>
      <c r="M101" s="88">
        <v>5196</v>
      </c>
      <c r="N101" s="114"/>
      <c r="O101" s="115"/>
    </row>
    <row r="102" spans="1:15" ht="27.75" customHeight="1" outlineLevel="1" x14ac:dyDescent="0.2">
      <c r="A102" s="18" t="s">
        <v>363</v>
      </c>
      <c r="B102" s="19" t="s">
        <v>138</v>
      </c>
      <c r="C102" s="104"/>
      <c r="D102" s="20" t="s">
        <v>301</v>
      </c>
      <c r="E102" s="27"/>
      <c r="F102" s="27"/>
      <c r="G102" s="27"/>
      <c r="H102" s="27"/>
      <c r="I102" s="27"/>
      <c r="J102" s="27"/>
      <c r="K102" s="76">
        <f>K103</f>
        <v>1125600</v>
      </c>
      <c r="L102" s="76">
        <f>L103</f>
        <v>0</v>
      </c>
      <c r="M102" s="76">
        <f>M103</f>
        <v>0</v>
      </c>
      <c r="N102" s="106"/>
      <c r="O102" s="115"/>
    </row>
    <row r="103" spans="1:15" ht="27.75" customHeight="1" outlineLevel="1" x14ac:dyDescent="0.2">
      <c r="A103" s="29"/>
      <c r="B103" s="30" t="s">
        <v>257</v>
      </c>
      <c r="C103" s="105" t="s">
        <v>66</v>
      </c>
      <c r="D103" s="15" t="s">
        <v>302</v>
      </c>
      <c r="E103" s="22"/>
      <c r="F103" s="22"/>
      <c r="G103" s="22"/>
      <c r="H103" s="22"/>
      <c r="I103" s="22"/>
      <c r="J103" s="22"/>
      <c r="K103" s="88">
        <v>1125600</v>
      </c>
      <c r="L103" s="88">
        <v>0</v>
      </c>
      <c r="M103" s="88">
        <v>0</v>
      </c>
      <c r="N103" s="106"/>
      <c r="O103" s="115"/>
    </row>
    <row r="104" spans="1:15" ht="27.75" customHeight="1" outlineLevel="1" x14ac:dyDescent="0.2">
      <c r="A104" s="18" t="s">
        <v>364</v>
      </c>
      <c r="B104" s="19" t="s">
        <v>221</v>
      </c>
      <c r="C104" s="104"/>
      <c r="D104" s="20" t="s">
        <v>222</v>
      </c>
      <c r="E104" s="22"/>
      <c r="F104" s="22"/>
      <c r="G104" s="22"/>
      <c r="H104" s="22"/>
      <c r="I104" s="22"/>
      <c r="J104" s="22"/>
      <c r="K104" s="76">
        <f>K105</f>
        <v>39200</v>
      </c>
      <c r="L104" s="76">
        <f>L105</f>
        <v>0</v>
      </c>
      <c r="M104" s="76">
        <f>M105</f>
        <v>0</v>
      </c>
      <c r="N104" s="106"/>
      <c r="O104" s="115"/>
    </row>
    <row r="105" spans="1:15" ht="27.75" customHeight="1" outlineLevel="1" x14ac:dyDescent="0.2">
      <c r="A105" s="29"/>
      <c r="B105" s="30" t="s">
        <v>495</v>
      </c>
      <c r="C105" s="105" t="s">
        <v>66</v>
      </c>
      <c r="D105" s="15" t="s">
        <v>224</v>
      </c>
      <c r="E105" s="22"/>
      <c r="F105" s="22"/>
      <c r="G105" s="22"/>
      <c r="H105" s="22"/>
      <c r="I105" s="22"/>
      <c r="J105" s="22"/>
      <c r="K105" s="88">
        <v>39200</v>
      </c>
      <c r="L105" s="88">
        <v>0</v>
      </c>
      <c r="M105" s="88">
        <v>0</v>
      </c>
      <c r="N105" s="106"/>
      <c r="O105" s="115"/>
    </row>
    <row r="106" spans="1:15" ht="27.75" customHeight="1" outlineLevel="1" x14ac:dyDescent="0.2">
      <c r="A106" s="29" t="s">
        <v>365</v>
      </c>
      <c r="B106" s="30" t="s">
        <v>225</v>
      </c>
      <c r="C106" s="105"/>
      <c r="D106" s="15" t="s">
        <v>226</v>
      </c>
      <c r="E106" s="22"/>
      <c r="F106" s="22"/>
      <c r="G106" s="22"/>
      <c r="H106" s="22"/>
      <c r="I106" s="22"/>
      <c r="J106" s="22"/>
      <c r="K106" s="72">
        <f>K107</f>
        <v>350000</v>
      </c>
      <c r="L106" s="72">
        <f>L107</f>
        <v>0</v>
      </c>
      <c r="M106" s="72">
        <f>M107</f>
        <v>0</v>
      </c>
      <c r="N106" s="106"/>
      <c r="O106" s="115"/>
    </row>
    <row r="107" spans="1:15" ht="40.5" customHeight="1" outlineLevel="1" x14ac:dyDescent="0.2">
      <c r="A107" s="18" t="s">
        <v>366</v>
      </c>
      <c r="B107" s="19" t="s">
        <v>227</v>
      </c>
      <c r="C107" s="104"/>
      <c r="D107" s="20" t="s">
        <v>228</v>
      </c>
      <c r="E107" s="22"/>
      <c r="F107" s="22"/>
      <c r="G107" s="22"/>
      <c r="H107" s="22"/>
      <c r="I107" s="22"/>
      <c r="J107" s="22"/>
      <c r="K107" s="76">
        <f>K109+K108</f>
        <v>350000</v>
      </c>
      <c r="L107" s="76">
        <f>L109+L108</f>
        <v>0</v>
      </c>
      <c r="M107" s="76">
        <f>M109+M108</f>
        <v>0</v>
      </c>
      <c r="N107" s="106"/>
      <c r="O107" s="115"/>
    </row>
    <row r="108" spans="1:15" ht="33.75" customHeight="1" outlineLevel="1" x14ac:dyDescent="0.2">
      <c r="A108" s="18"/>
      <c r="B108" s="30" t="s">
        <v>380</v>
      </c>
      <c r="C108" s="105" t="s">
        <v>66</v>
      </c>
      <c r="D108" s="45" t="s">
        <v>381</v>
      </c>
      <c r="E108" s="22"/>
      <c r="F108" s="22"/>
      <c r="G108" s="22"/>
      <c r="H108" s="22"/>
      <c r="I108" s="22"/>
      <c r="J108" s="22"/>
      <c r="K108" s="88">
        <v>100000</v>
      </c>
      <c r="L108" s="88">
        <v>0</v>
      </c>
      <c r="M108" s="88">
        <v>0</v>
      </c>
      <c r="N108" s="106"/>
      <c r="O108" s="115"/>
    </row>
    <row r="109" spans="1:15" ht="27.75" customHeight="1" outlineLevel="1" x14ac:dyDescent="0.2">
      <c r="A109" s="29"/>
      <c r="B109" s="30" t="s">
        <v>229</v>
      </c>
      <c r="C109" s="105" t="s">
        <v>66</v>
      </c>
      <c r="D109" s="15" t="s">
        <v>230</v>
      </c>
      <c r="E109" s="22"/>
      <c r="F109" s="22"/>
      <c r="G109" s="22"/>
      <c r="H109" s="22"/>
      <c r="I109" s="22"/>
      <c r="J109" s="22"/>
      <c r="K109" s="88">
        <v>250000</v>
      </c>
      <c r="L109" s="88">
        <v>0</v>
      </c>
      <c r="M109" s="88">
        <v>0</v>
      </c>
      <c r="N109" s="106"/>
      <c r="O109" s="115"/>
    </row>
    <row r="110" spans="1:15" ht="27.75" customHeight="1" outlineLevel="1" x14ac:dyDescent="0.2">
      <c r="A110" s="29" t="s">
        <v>367</v>
      </c>
      <c r="B110" s="30" t="s">
        <v>231</v>
      </c>
      <c r="C110" s="105"/>
      <c r="D110" s="15" t="s">
        <v>232</v>
      </c>
      <c r="E110" s="22"/>
      <c r="F110" s="22"/>
      <c r="G110" s="22"/>
      <c r="H110" s="22"/>
      <c r="I110" s="22"/>
      <c r="J110" s="22"/>
      <c r="K110" s="72">
        <f t="shared" ref="K110:M111" si="16">K111</f>
        <v>33500</v>
      </c>
      <c r="L110" s="72">
        <f t="shared" si="16"/>
        <v>0</v>
      </c>
      <c r="M110" s="72">
        <f t="shared" si="16"/>
        <v>0</v>
      </c>
      <c r="N110" s="106"/>
      <c r="O110" s="115"/>
    </row>
    <row r="111" spans="1:15" ht="42.75" customHeight="1" outlineLevel="1" x14ac:dyDescent="0.2">
      <c r="A111" s="18" t="s">
        <v>398</v>
      </c>
      <c r="B111" s="19" t="s">
        <v>233</v>
      </c>
      <c r="C111" s="104"/>
      <c r="D111" s="20" t="s">
        <v>234</v>
      </c>
      <c r="E111" s="22"/>
      <c r="F111" s="22"/>
      <c r="G111" s="22"/>
      <c r="H111" s="22"/>
      <c r="I111" s="22"/>
      <c r="J111" s="22"/>
      <c r="K111" s="76">
        <f t="shared" si="16"/>
        <v>33500</v>
      </c>
      <c r="L111" s="76">
        <f t="shared" si="16"/>
        <v>0</v>
      </c>
      <c r="M111" s="76">
        <f t="shared" si="16"/>
        <v>0</v>
      </c>
      <c r="N111" s="106"/>
      <c r="O111" s="115"/>
    </row>
    <row r="112" spans="1:15" ht="27.75" customHeight="1" outlineLevel="1" x14ac:dyDescent="0.2">
      <c r="A112" s="29"/>
      <c r="B112" s="21" t="s">
        <v>235</v>
      </c>
      <c r="C112" s="105" t="s">
        <v>66</v>
      </c>
      <c r="D112" s="15" t="s">
        <v>236</v>
      </c>
      <c r="E112" s="22"/>
      <c r="F112" s="22"/>
      <c r="G112" s="22"/>
      <c r="H112" s="22"/>
      <c r="I112" s="22"/>
      <c r="J112" s="22"/>
      <c r="K112" s="88">
        <v>33500</v>
      </c>
      <c r="L112" s="88">
        <v>0</v>
      </c>
      <c r="M112" s="88">
        <v>0</v>
      </c>
      <c r="N112" s="106"/>
      <c r="O112" s="115"/>
    </row>
    <row r="113" spans="1:15" ht="34.5" customHeight="1" x14ac:dyDescent="0.2">
      <c r="A113" s="29" t="s">
        <v>399</v>
      </c>
      <c r="B113" s="30" t="s">
        <v>54</v>
      </c>
      <c r="C113" s="105"/>
      <c r="D113" s="15" t="s">
        <v>55</v>
      </c>
      <c r="K113" s="72">
        <f>K114+K117</f>
        <v>15847213.460000001</v>
      </c>
      <c r="L113" s="72">
        <f>L114+L117</f>
        <v>15553355</v>
      </c>
      <c r="M113" s="72">
        <f>M114+M117</f>
        <v>15553355</v>
      </c>
      <c r="N113" s="106"/>
      <c r="O113" s="115"/>
    </row>
    <row r="114" spans="1:15" ht="33.75" customHeight="1" x14ac:dyDescent="0.2">
      <c r="A114" s="18" t="s">
        <v>400</v>
      </c>
      <c r="B114" s="19" t="s">
        <v>89</v>
      </c>
      <c r="C114" s="104"/>
      <c r="D114" s="20" t="s">
        <v>141</v>
      </c>
      <c r="K114" s="76">
        <f>K115+K116</f>
        <v>14080213.460000001</v>
      </c>
      <c r="L114" s="76">
        <f>L115+L116</f>
        <v>13786355</v>
      </c>
      <c r="M114" s="76">
        <f>M115+M116</f>
        <v>13786355</v>
      </c>
      <c r="N114" s="106"/>
      <c r="O114" s="115"/>
    </row>
    <row r="115" spans="1:15" ht="27.75" customHeight="1" x14ac:dyDescent="0.2">
      <c r="A115" s="37"/>
      <c r="B115" s="30" t="s">
        <v>496</v>
      </c>
      <c r="C115" s="105" t="s">
        <v>64</v>
      </c>
      <c r="D115" s="15" t="s">
        <v>42</v>
      </c>
      <c r="K115" s="88">
        <v>2581007</v>
      </c>
      <c r="L115" s="88">
        <v>2398170</v>
      </c>
      <c r="M115" s="88">
        <v>2398170</v>
      </c>
      <c r="N115" s="112"/>
      <c r="O115" s="115"/>
    </row>
    <row r="116" spans="1:15" ht="29.25" customHeight="1" x14ac:dyDescent="0.2">
      <c r="A116" s="37"/>
      <c r="B116" s="30" t="s">
        <v>6</v>
      </c>
      <c r="C116" s="105" t="s">
        <v>66</v>
      </c>
      <c r="D116" s="15" t="s">
        <v>43</v>
      </c>
      <c r="K116" s="88">
        <v>11499206.460000001</v>
      </c>
      <c r="L116" s="88">
        <v>11388185</v>
      </c>
      <c r="M116" s="88">
        <v>11388185</v>
      </c>
      <c r="N116" s="112"/>
      <c r="O116" s="115"/>
    </row>
    <row r="117" spans="1:15" ht="15.75" customHeight="1" x14ac:dyDescent="0.2">
      <c r="A117" s="18" t="s">
        <v>401</v>
      </c>
      <c r="B117" s="19" t="s">
        <v>108</v>
      </c>
      <c r="C117" s="104"/>
      <c r="D117" s="20" t="s">
        <v>109</v>
      </c>
      <c r="K117" s="76">
        <f>K118</f>
        <v>1767000</v>
      </c>
      <c r="L117" s="76">
        <f>L118</f>
        <v>1767000</v>
      </c>
      <c r="M117" s="76">
        <f>M118</f>
        <v>1767000</v>
      </c>
      <c r="N117" s="106"/>
      <c r="O117" s="115"/>
    </row>
    <row r="118" spans="1:15" ht="19.5" customHeight="1" x14ac:dyDescent="0.2">
      <c r="A118" s="37"/>
      <c r="B118" s="30" t="s">
        <v>497</v>
      </c>
      <c r="C118" s="105" t="s">
        <v>66</v>
      </c>
      <c r="D118" s="15" t="s">
        <v>63</v>
      </c>
      <c r="K118" s="88">
        <v>1767000</v>
      </c>
      <c r="L118" s="88">
        <v>1767000</v>
      </c>
      <c r="M118" s="88">
        <v>1767000</v>
      </c>
      <c r="N118" s="106"/>
      <c r="O118" s="115"/>
    </row>
    <row r="119" spans="1:15" ht="35.85" customHeight="1" outlineLevel="1" x14ac:dyDescent="0.2">
      <c r="A119" s="13" t="s">
        <v>171</v>
      </c>
      <c r="B119" s="32" t="s">
        <v>142</v>
      </c>
      <c r="C119" s="127"/>
      <c r="D119" s="16" t="s">
        <v>11</v>
      </c>
      <c r="E119" s="17"/>
      <c r="F119" s="17"/>
      <c r="G119" s="17"/>
      <c r="H119" s="17"/>
      <c r="I119" s="17"/>
      <c r="J119" s="17"/>
      <c r="K119" s="101">
        <f>K120+K132+K150+K166+K163</f>
        <v>449213008.80000001</v>
      </c>
      <c r="L119" s="75">
        <f>L120+L132+L150+L166+L163</f>
        <v>484133732.24000001</v>
      </c>
      <c r="M119" s="75">
        <f>M120+M132+M150+M166+M163</f>
        <v>501121335.24000001</v>
      </c>
      <c r="N119" s="106"/>
      <c r="O119" s="115"/>
    </row>
    <row r="120" spans="1:15" ht="24" customHeight="1" outlineLevel="1" x14ac:dyDescent="0.2">
      <c r="A120" s="29" t="s">
        <v>90</v>
      </c>
      <c r="B120" s="34" t="s">
        <v>12</v>
      </c>
      <c r="C120" s="105"/>
      <c r="D120" s="15" t="s">
        <v>13</v>
      </c>
      <c r="E120" s="17"/>
      <c r="F120" s="17"/>
      <c r="G120" s="17"/>
      <c r="H120" s="17"/>
      <c r="I120" s="17"/>
      <c r="J120" s="17"/>
      <c r="K120" s="100">
        <f>K121+K124+K126+K130</f>
        <v>105763349</v>
      </c>
      <c r="L120" s="72">
        <f>L121+L124+L126+L130</f>
        <v>133459808</v>
      </c>
      <c r="M120" s="72">
        <f>M121+M124+M126+M130</f>
        <v>138840385</v>
      </c>
      <c r="N120" s="106"/>
      <c r="O120" s="115"/>
    </row>
    <row r="121" spans="1:15" ht="30.75" customHeight="1" outlineLevel="1" x14ac:dyDescent="0.2">
      <c r="A121" s="18" t="s">
        <v>337</v>
      </c>
      <c r="B121" s="35" t="s">
        <v>91</v>
      </c>
      <c r="C121" s="104"/>
      <c r="D121" s="20" t="s">
        <v>92</v>
      </c>
      <c r="E121" s="17"/>
      <c r="F121" s="17"/>
      <c r="G121" s="17"/>
      <c r="H121" s="17"/>
      <c r="I121" s="17"/>
      <c r="J121" s="17"/>
      <c r="K121" s="76">
        <f>K123+K122</f>
        <v>96617601</v>
      </c>
      <c r="L121" s="76">
        <f>L123+L122</f>
        <v>130972368</v>
      </c>
      <c r="M121" s="76">
        <f>M123+M122</f>
        <v>136352945</v>
      </c>
      <c r="N121" s="106"/>
      <c r="O121" s="115"/>
    </row>
    <row r="122" spans="1:15" ht="35.85" customHeight="1" outlineLevel="1" x14ac:dyDescent="0.2">
      <c r="A122" s="36"/>
      <c r="B122" s="34" t="s">
        <v>15</v>
      </c>
      <c r="C122" s="105" t="s">
        <v>65</v>
      </c>
      <c r="D122" s="15" t="s">
        <v>16</v>
      </c>
      <c r="E122" s="17"/>
      <c r="F122" s="17"/>
      <c r="G122" s="17"/>
      <c r="H122" s="17"/>
      <c r="I122" s="17"/>
      <c r="J122" s="17"/>
      <c r="K122" s="88">
        <v>42836263</v>
      </c>
      <c r="L122" s="88">
        <v>41687340</v>
      </c>
      <c r="M122" s="88">
        <v>41687340</v>
      </c>
      <c r="N122" s="114"/>
      <c r="O122" s="115"/>
    </row>
    <row r="123" spans="1:15" ht="45.75" customHeight="1" outlineLevel="1" x14ac:dyDescent="0.2">
      <c r="A123" s="36"/>
      <c r="B123" s="34" t="s">
        <v>1</v>
      </c>
      <c r="C123" s="105" t="s">
        <v>65</v>
      </c>
      <c r="D123" s="15" t="s">
        <v>14</v>
      </c>
      <c r="E123" s="17"/>
      <c r="F123" s="17"/>
      <c r="G123" s="17"/>
      <c r="H123" s="17"/>
      <c r="I123" s="17"/>
      <c r="J123" s="17"/>
      <c r="K123" s="88">
        <v>53781338</v>
      </c>
      <c r="L123" s="88">
        <v>89285028</v>
      </c>
      <c r="M123" s="88">
        <v>94665605</v>
      </c>
      <c r="N123" s="106"/>
      <c r="O123" s="115"/>
    </row>
    <row r="124" spans="1:15" ht="30" customHeight="1" outlineLevel="1" x14ac:dyDescent="0.2">
      <c r="A124" s="18" t="s">
        <v>402</v>
      </c>
      <c r="B124" s="35" t="s">
        <v>93</v>
      </c>
      <c r="C124" s="104"/>
      <c r="D124" s="20" t="s">
        <v>94</v>
      </c>
      <c r="E124" s="17"/>
      <c r="F124" s="17"/>
      <c r="G124" s="17"/>
      <c r="H124" s="17"/>
      <c r="I124" s="17"/>
      <c r="J124" s="17"/>
      <c r="K124" s="76">
        <f>K125</f>
        <v>2487440</v>
      </c>
      <c r="L124" s="76">
        <f>L125</f>
        <v>2487440</v>
      </c>
      <c r="M124" s="76">
        <f>M125</f>
        <v>2487440</v>
      </c>
      <c r="N124" s="106"/>
      <c r="O124" s="115"/>
    </row>
    <row r="125" spans="1:15" ht="24" customHeight="1" outlineLevel="1" x14ac:dyDescent="0.2">
      <c r="A125" s="36"/>
      <c r="B125" s="34" t="s">
        <v>53</v>
      </c>
      <c r="C125" s="105" t="s">
        <v>65</v>
      </c>
      <c r="D125" s="15" t="s">
        <v>18</v>
      </c>
      <c r="E125" s="17"/>
      <c r="F125" s="17"/>
      <c r="G125" s="17"/>
      <c r="H125" s="17"/>
      <c r="I125" s="17"/>
      <c r="J125" s="17"/>
      <c r="K125" s="88">
        <v>2487440</v>
      </c>
      <c r="L125" s="88">
        <v>2487440</v>
      </c>
      <c r="M125" s="88">
        <v>2487440</v>
      </c>
      <c r="N125" s="106"/>
      <c r="O125" s="115"/>
    </row>
    <row r="126" spans="1:15" ht="29.25" customHeight="1" outlineLevel="1" x14ac:dyDescent="0.2">
      <c r="A126" s="38" t="s">
        <v>404</v>
      </c>
      <c r="B126" s="35" t="s">
        <v>144</v>
      </c>
      <c r="C126" s="104"/>
      <c r="D126" s="20" t="s">
        <v>143</v>
      </c>
      <c r="E126" s="28"/>
      <c r="F126" s="28"/>
      <c r="G126" s="28"/>
      <c r="H126" s="28"/>
      <c r="I126" s="28"/>
      <c r="J126" s="28"/>
      <c r="K126" s="76">
        <f>K127+K128+K129</f>
        <v>4503190</v>
      </c>
      <c r="L126" s="76">
        <f t="shared" ref="L126:M126" si="17">L127+L128+L129</f>
        <v>0</v>
      </c>
      <c r="M126" s="76">
        <f t="shared" si="17"/>
        <v>0</v>
      </c>
      <c r="N126" s="106"/>
      <c r="O126" s="115"/>
    </row>
    <row r="127" spans="1:15" ht="29.25" customHeight="1" outlineLevel="1" x14ac:dyDescent="0.2">
      <c r="A127" s="38"/>
      <c r="B127" s="30" t="s">
        <v>241</v>
      </c>
      <c r="C127" s="105" t="s">
        <v>65</v>
      </c>
      <c r="D127" s="15" t="s">
        <v>242</v>
      </c>
      <c r="E127" s="28"/>
      <c r="F127" s="28"/>
      <c r="G127" s="28"/>
      <c r="H127" s="28"/>
      <c r="I127" s="28"/>
      <c r="J127" s="28"/>
      <c r="K127" s="88">
        <v>1713330</v>
      </c>
      <c r="L127" s="88">
        <v>0</v>
      </c>
      <c r="M127" s="88">
        <v>0</v>
      </c>
      <c r="N127" s="106"/>
      <c r="O127" s="115"/>
    </row>
    <row r="128" spans="1:15" ht="45.75" customHeight="1" outlineLevel="1" x14ac:dyDescent="0.2">
      <c r="A128" s="38"/>
      <c r="B128" s="30" t="s">
        <v>478</v>
      </c>
      <c r="C128" s="105" t="s">
        <v>65</v>
      </c>
      <c r="D128" s="15" t="s">
        <v>479</v>
      </c>
      <c r="E128" s="28"/>
      <c r="F128" s="28"/>
      <c r="G128" s="28"/>
      <c r="H128" s="28"/>
      <c r="I128" s="28"/>
      <c r="J128" s="28"/>
      <c r="K128" s="88">
        <v>2706164.2</v>
      </c>
      <c r="L128" s="88">
        <v>0</v>
      </c>
      <c r="M128" s="88">
        <v>0</v>
      </c>
      <c r="N128" s="106"/>
      <c r="O128" s="115"/>
    </row>
    <row r="129" spans="1:15" ht="44.25" customHeight="1" outlineLevel="1" x14ac:dyDescent="0.2">
      <c r="A129" s="38"/>
      <c r="B129" s="30" t="s">
        <v>480</v>
      </c>
      <c r="C129" s="105" t="s">
        <v>65</v>
      </c>
      <c r="D129" s="15" t="s">
        <v>481</v>
      </c>
      <c r="E129" s="28"/>
      <c r="F129" s="28"/>
      <c r="G129" s="28"/>
      <c r="H129" s="28"/>
      <c r="I129" s="28"/>
      <c r="J129" s="28"/>
      <c r="K129" s="88">
        <v>83695.8</v>
      </c>
      <c r="L129" s="88">
        <v>0</v>
      </c>
      <c r="M129" s="88">
        <v>0</v>
      </c>
      <c r="N129" s="106"/>
      <c r="O129" s="115"/>
    </row>
    <row r="130" spans="1:15" ht="34.5" customHeight="1" outlineLevel="1" x14ac:dyDescent="0.2">
      <c r="A130" s="38" t="s">
        <v>406</v>
      </c>
      <c r="B130" s="35" t="s">
        <v>243</v>
      </c>
      <c r="C130" s="104"/>
      <c r="D130" s="20" t="s">
        <v>244</v>
      </c>
      <c r="E130" s="17"/>
      <c r="F130" s="17"/>
      <c r="G130" s="17"/>
      <c r="H130" s="17"/>
      <c r="I130" s="17"/>
      <c r="J130" s="17"/>
      <c r="K130" s="76">
        <f>K131</f>
        <v>2155118</v>
      </c>
      <c r="L130" s="76">
        <f>L131</f>
        <v>0</v>
      </c>
      <c r="M130" s="76">
        <f>M131</f>
        <v>0</v>
      </c>
      <c r="N130" s="106"/>
      <c r="O130" s="115"/>
    </row>
    <row r="131" spans="1:15" ht="26.25" customHeight="1" outlineLevel="1" x14ac:dyDescent="0.2">
      <c r="A131" s="36"/>
      <c r="B131" s="34" t="s">
        <v>223</v>
      </c>
      <c r="C131" s="105" t="s">
        <v>65</v>
      </c>
      <c r="D131" s="15" t="s">
        <v>245</v>
      </c>
      <c r="E131" s="17"/>
      <c r="F131" s="17"/>
      <c r="G131" s="17"/>
      <c r="H131" s="17"/>
      <c r="I131" s="17"/>
      <c r="J131" s="17"/>
      <c r="K131" s="88">
        <v>2155118</v>
      </c>
      <c r="L131" s="88">
        <v>0</v>
      </c>
      <c r="M131" s="88">
        <v>0</v>
      </c>
      <c r="N131" s="116"/>
      <c r="O131" s="115"/>
    </row>
    <row r="132" spans="1:15" ht="18.75" customHeight="1" outlineLevel="1" x14ac:dyDescent="0.2">
      <c r="A132" s="29" t="s">
        <v>338</v>
      </c>
      <c r="B132" s="34" t="s">
        <v>19</v>
      </c>
      <c r="C132" s="105"/>
      <c r="D132" s="15" t="s">
        <v>95</v>
      </c>
      <c r="E132" s="17"/>
      <c r="F132" s="17"/>
      <c r="G132" s="17"/>
      <c r="H132" s="17"/>
      <c r="I132" s="17"/>
      <c r="J132" s="17"/>
      <c r="K132" s="100">
        <f>K137+K141+K145+K148+K133+K135</f>
        <v>293573355.94</v>
      </c>
      <c r="L132" s="100">
        <f t="shared" ref="L132:M132" si="18">L137+L141+L145+L148+L133+L135</f>
        <v>304832943.19999999</v>
      </c>
      <c r="M132" s="100">
        <f t="shared" si="18"/>
        <v>316286501.19999999</v>
      </c>
      <c r="N132" s="106"/>
      <c r="O132" s="115"/>
    </row>
    <row r="133" spans="1:15" ht="33" customHeight="1" outlineLevel="1" x14ac:dyDescent="0.2">
      <c r="A133" s="38" t="s">
        <v>339</v>
      </c>
      <c r="B133" s="35" t="s">
        <v>285</v>
      </c>
      <c r="C133" s="104"/>
      <c r="D133" s="20" t="s">
        <v>286</v>
      </c>
      <c r="E133" s="39"/>
      <c r="F133" s="28"/>
      <c r="G133" s="28"/>
      <c r="H133" s="28"/>
      <c r="I133" s="28"/>
      <c r="J133" s="28"/>
      <c r="K133" s="40">
        <f>K134</f>
        <v>5905000</v>
      </c>
      <c r="L133" s="40">
        <f>L134</f>
        <v>1470000</v>
      </c>
      <c r="M133" s="40">
        <f>M134</f>
        <v>1470000</v>
      </c>
      <c r="N133" s="106"/>
      <c r="O133" s="115"/>
    </row>
    <row r="134" spans="1:15" ht="33" customHeight="1" outlineLevel="1" x14ac:dyDescent="0.2">
      <c r="A134" s="36"/>
      <c r="B134" s="34" t="s">
        <v>147</v>
      </c>
      <c r="C134" s="105" t="s">
        <v>65</v>
      </c>
      <c r="D134" s="15" t="s">
        <v>287</v>
      </c>
      <c r="E134" s="41"/>
      <c r="F134" s="17"/>
      <c r="G134" s="17"/>
      <c r="H134" s="17"/>
      <c r="I134" s="17"/>
      <c r="J134" s="17"/>
      <c r="K134" s="93">
        <v>5905000</v>
      </c>
      <c r="L134" s="93">
        <v>1470000</v>
      </c>
      <c r="M134" s="93">
        <v>1470000</v>
      </c>
      <c r="N134" s="106"/>
      <c r="O134" s="115"/>
    </row>
    <row r="135" spans="1:15" ht="33" customHeight="1" outlineLevel="1" x14ac:dyDescent="0.2">
      <c r="A135" s="38" t="s">
        <v>403</v>
      </c>
      <c r="B135" s="35" t="s">
        <v>505</v>
      </c>
      <c r="C135" s="104"/>
      <c r="D135" s="20" t="s">
        <v>506</v>
      </c>
      <c r="E135" s="39"/>
      <c r="F135" s="28"/>
      <c r="G135" s="28"/>
      <c r="H135" s="28"/>
      <c r="I135" s="28"/>
      <c r="J135" s="28"/>
      <c r="K135" s="102">
        <f>K136</f>
        <v>371034.3</v>
      </c>
      <c r="L135" s="102">
        <f t="shared" ref="L135:M135" si="19">L136</f>
        <v>1484137.2</v>
      </c>
      <c r="M135" s="102">
        <f t="shared" si="19"/>
        <v>1484137.2</v>
      </c>
      <c r="N135" s="106"/>
      <c r="O135" s="115"/>
    </row>
    <row r="136" spans="1:15" ht="50.25" customHeight="1" outlineLevel="1" x14ac:dyDescent="0.2">
      <c r="A136" s="36"/>
      <c r="B136" s="34" t="s">
        <v>482</v>
      </c>
      <c r="C136" s="105" t="s">
        <v>65</v>
      </c>
      <c r="D136" s="15" t="s">
        <v>483</v>
      </c>
      <c r="E136" s="91"/>
      <c r="F136" s="17"/>
      <c r="G136" s="17"/>
      <c r="H136" s="17"/>
      <c r="I136" s="17"/>
      <c r="J136" s="17"/>
      <c r="K136" s="86">
        <v>371034.3</v>
      </c>
      <c r="L136" s="86">
        <v>1484137.2</v>
      </c>
      <c r="M136" s="86">
        <v>1484137.2</v>
      </c>
      <c r="N136" s="106"/>
      <c r="O136" s="115"/>
    </row>
    <row r="137" spans="1:15" ht="35.85" customHeight="1" outlineLevel="1" x14ac:dyDescent="0.2">
      <c r="A137" s="18" t="s">
        <v>405</v>
      </c>
      <c r="B137" s="35" t="s">
        <v>96</v>
      </c>
      <c r="C137" s="104"/>
      <c r="D137" s="20" t="s">
        <v>97</v>
      </c>
      <c r="E137" s="17"/>
      <c r="F137" s="17"/>
      <c r="G137" s="17"/>
      <c r="H137" s="17"/>
      <c r="I137" s="17"/>
      <c r="J137" s="17"/>
      <c r="K137" s="76">
        <f>K139+K140+K138</f>
        <v>254852290</v>
      </c>
      <c r="L137" s="76">
        <f>L139+L140+L138</f>
        <v>279042736</v>
      </c>
      <c r="M137" s="76">
        <f>M139+M140+M138</f>
        <v>290236194</v>
      </c>
      <c r="N137" s="106"/>
      <c r="O137" s="115"/>
    </row>
    <row r="138" spans="1:15" ht="42" customHeight="1" outlineLevel="1" x14ac:dyDescent="0.2">
      <c r="A138" s="18"/>
      <c r="B138" s="34" t="s">
        <v>200</v>
      </c>
      <c r="C138" s="105" t="s">
        <v>65</v>
      </c>
      <c r="D138" s="15" t="s">
        <v>201</v>
      </c>
      <c r="E138" s="17"/>
      <c r="F138" s="17"/>
      <c r="G138" s="17"/>
      <c r="H138" s="17"/>
      <c r="I138" s="17"/>
      <c r="J138" s="17"/>
      <c r="K138" s="88">
        <v>16848000</v>
      </c>
      <c r="L138" s="88">
        <v>19305000</v>
      </c>
      <c r="M138" s="88">
        <v>19344000</v>
      </c>
      <c r="N138" s="106"/>
      <c r="O138" s="115"/>
    </row>
    <row r="139" spans="1:15" ht="35.85" customHeight="1" outlineLevel="1" x14ac:dyDescent="0.2">
      <c r="A139" s="36"/>
      <c r="B139" s="34" t="s">
        <v>20</v>
      </c>
      <c r="C139" s="105" t="s">
        <v>65</v>
      </c>
      <c r="D139" s="15" t="s">
        <v>21</v>
      </c>
      <c r="E139" s="17"/>
      <c r="F139" s="17"/>
      <c r="G139" s="17"/>
      <c r="H139" s="17"/>
      <c r="I139" s="17"/>
      <c r="J139" s="17"/>
      <c r="K139" s="88">
        <v>83434119</v>
      </c>
      <c r="L139" s="88">
        <v>81202525</v>
      </c>
      <c r="M139" s="88">
        <v>81202525</v>
      </c>
      <c r="N139" s="115"/>
      <c r="O139" s="115"/>
    </row>
    <row r="140" spans="1:15" ht="57.75" customHeight="1" outlineLevel="1" x14ac:dyDescent="0.2">
      <c r="A140" s="36"/>
      <c r="B140" s="34" t="s">
        <v>498</v>
      </c>
      <c r="C140" s="105" t="s">
        <v>65</v>
      </c>
      <c r="D140" s="15" t="s">
        <v>22</v>
      </c>
      <c r="E140" s="17"/>
      <c r="F140" s="17"/>
      <c r="G140" s="17"/>
      <c r="H140" s="17"/>
      <c r="I140" s="17"/>
      <c r="J140" s="17"/>
      <c r="K140" s="88">
        <v>154570171</v>
      </c>
      <c r="L140" s="88">
        <v>178535211</v>
      </c>
      <c r="M140" s="88">
        <v>189689669</v>
      </c>
      <c r="N140" s="106"/>
      <c r="O140" s="115"/>
    </row>
    <row r="141" spans="1:15" ht="33.75" customHeight="1" outlineLevel="1" x14ac:dyDescent="0.2">
      <c r="A141" s="18" t="s">
        <v>507</v>
      </c>
      <c r="B141" s="35" t="s">
        <v>98</v>
      </c>
      <c r="C141" s="104"/>
      <c r="D141" s="20" t="s">
        <v>99</v>
      </c>
      <c r="E141" s="17"/>
      <c r="F141" s="17"/>
      <c r="G141" s="17"/>
      <c r="H141" s="17"/>
      <c r="I141" s="17"/>
      <c r="J141" s="17"/>
      <c r="K141" s="76">
        <f>K142+K144+K143</f>
        <v>22836070</v>
      </c>
      <c r="L141" s="76">
        <f t="shared" ref="L141:M141" si="20">L142+L144+L143</f>
        <v>22836070</v>
      </c>
      <c r="M141" s="76">
        <f t="shared" si="20"/>
        <v>23096170</v>
      </c>
      <c r="N141" s="106"/>
      <c r="O141" s="115"/>
    </row>
    <row r="142" spans="1:15" ht="23.85" customHeight="1" outlineLevel="1" x14ac:dyDescent="0.2">
      <c r="A142" s="36"/>
      <c r="B142" s="34" t="s">
        <v>17</v>
      </c>
      <c r="C142" s="105" t="s">
        <v>65</v>
      </c>
      <c r="D142" s="15" t="s">
        <v>50</v>
      </c>
      <c r="E142" s="17"/>
      <c r="F142" s="17"/>
      <c r="G142" s="17"/>
      <c r="H142" s="17"/>
      <c r="I142" s="17"/>
      <c r="J142" s="17"/>
      <c r="K142" s="88">
        <v>1586920</v>
      </c>
      <c r="L142" s="88">
        <v>1586920</v>
      </c>
      <c r="M142" s="88">
        <v>1586920</v>
      </c>
      <c r="N142" s="106"/>
      <c r="O142" s="115"/>
    </row>
    <row r="143" spans="1:15" ht="35.25" customHeight="1" outlineLevel="1" x14ac:dyDescent="0.2">
      <c r="A143" s="36"/>
      <c r="B143" s="30" t="s">
        <v>246</v>
      </c>
      <c r="C143" s="105" t="s">
        <v>65</v>
      </c>
      <c r="D143" s="15" t="s">
        <v>247</v>
      </c>
      <c r="E143" s="17"/>
      <c r="F143" s="17"/>
      <c r="G143" s="17"/>
      <c r="H143" s="17"/>
      <c r="I143" s="17"/>
      <c r="J143" s="17"/>
      <c r="K143" s="88">
        <v>6452350</v>
      </c>
      <c r="L143" s="88">
        <v>6452350</v>
      </c>
      <c r="M143" s="88">
        <v>6452350</v>
      </c>
      <c r="N143" s="106"/>
      <c r="O143" s="115"/>
    </row>
    <row r="144" spans="1:15" ht="56.25" customHeight="1" outlineLevel="1" x14ac:dyDescent="0.2">
      <c r="A144" s="36"/>
      <c r="B144" s="34" t="s">
        <v>499</v>
      </c>
      <c r="C144" s="105" t="s">
        <v>65</v>
      </c>
      <c r="D144" s="15" t="s">
        <v>354</v>
      </c>
      <c r="E144" s="17"/>
      <c r="F144" s="17"/>
      <c r="G144" s="17"/>
      <c r="H144" s="17"/>
      <c r="I144" s="17"/>
      <c r="J144" s="17"/>
      <c r="K144" s="88">
        <v>14796800</v>
      </c>
      <c r="L144" s="88">
        <v>14796800</v>
      </c>
      <c r="M144" s="88">
        <v>15056900</v>
      </c>
      <c r="N144" s="106"/>
      <c r="O144" s="115"/>
    </row>
    <row r="145" spans="1:15" ht="27.75" customHeight="1" outlineLevel="1" x14ac:dyDescent="0.2">
      <c r="A145" s="18" t="s">
        <v>407</v>
      </c>
      <c r="B145" s="35" t="s">
        <v>145</v>
      </c>
      <c r="C145" s="104"/>
      <c r="D145" s="20" t="s">
        <v>146</v>
      </c>
      <c r="E145" s="11" t="e">
        <f>#REF!+#REF!+#REF!+#REF!</f>
        <v>#REF!</v>
      </c>
      <c r="F145" s="17"/>
      <c r="G145" s="17"/>
      <c r="H145" s="17"/>
      <c r="I145" s="17"/>
      <c r="J145" s="17"/>
      <c r="K145" s="10">
        <f>K147+K146</f>
        <v>4644143.6399999997</v>
      </c>
      <c r="L145" s="10">
        <f t="shared" ref="L145:M145" si="21">L147+L146</f>
        <v>0</v>
      </c>
      <c r="M145" s="10">
        <f t="shared" si="21"/>
        <v>0</v>
      </c>
      <c r="N145" s="106"/>
      <c r="O145" s="115"/>
    </row>
    <row r="146" spans="1:15" ht="27.75" customHeight="1" outlineLevel="1" x14ac:dyDescent="0.2">
      <c r="A146" s="18"/>
      <c r="B146" s="34" t="s">
        <v>315</v>
      </c>
      <c r="C146" s="105" t="s">
        <v>65</v>
      </c>
      <c r="D146" s="15" t="s">
        <v>523</v>
      </c>
      <c r="E146" s="11"/>
      <c r="F146" s="17"/>
      <c r="G146" s="17"/>
      <c r="H146" s="17"/>
      <c r="I146" s="17"/>
      <c r="J146" s="17"/>
      <c r="K146" s="86">
        <v>257070</v>
      </c>
      <c r="L146" s="86">
        <v>0</v>
      </c>
      <c r="M146" s="86">
        <v>0</v>
      </c>
      <c r="N146" s="106"/>
      <c r="O146" s="115"/>
    </row>
    <row r="147" spans="1:15" ht="27.75" customHeight="1" outlineLevel="1" x14ac:dyDescent="0.2">
      <c r="A147" s="18"/>
      <c r="B147" s="30" t="s">
        <v>248</v>
      </c>
      <c r="C147" s="105" t="s">
        <v>65</v>
      </c>
      <c r="D147" s="15" t="s">
        <v>249</v>
      </c>
      <c r="E147" s="11"/>
      <c r="F147" s="17"/>
      <c r="G147" s="17"/>
      <c r="H147" s="17"/>
      <c r="I147" s="17"/>
      <c r="J147" s="17"/>
      <c r="K147" s="92">
        <v>4387073.6399999997</v>
      </c>
      <c r="L147" s="92">
        <v>0</v>
      </c>
      <c r="M147" s="92">
        <v>0</v>
      </c>
      <c r="N147" s="106"/>
      <c r="O147" s="115"/>
    </row>
    <row r="148" spans="1:15" ht="30" customHeight="1" outlineLevel="1" x14ac:dyDescent="0.2">
      <c r="A148" s="18" t="s">
        <v>408</v>
      </c>
      <c r="B148" s="35" t="s">
        <v>250</v>
      </c>
      <c r="C148" s="104"/>
      <c r="D148" s="20" t="s">
        <v>251</v>
      </c>
      <c r="E148" s="41"/>
      <c r="F148" s="17"/>
      <c r="G148" s="17"/>
      <c r="H148" s="17"/>
      <c r="I148" s="17"/>
      <c r="J148" s="17"/>
      <c r="K148" s="40">
        <f>K149</f>
        <v>4964818</v>
      </c>
      <c r="L148" s="40">
        <f>L149</f>
        <v>0</v>
      </c>
      <c r="M148" s="40">
        <f>M149</f>
        <v>0</v>
      </c>
      <c r="N148" s="106"/>
      <c r="O148" s="115"/>
    </row>
    <row r="149" spans="1:15" ht="23.25" customHeight="1" outlineLevel="1" x14ac:dyDescent="0.2">
      <c r="A149" s="18"/>
      <c r="B149" s="34" t="s">
        <v>223</v>
      </c>
      <c r="C149" s="105" t="s">
        <v>65</v>
      </c>
      <c r="D149" s="15" t="s">
        <v>252</v>
      </c>
      <c r="E149" s="41"/>
      <c r="F149" s="17"/>
      <c r="G149" s="17"/>
      <c r="H149" s="17"/>
      <c r="I149" s="17"/>
      <c r="J149" s="17"/>
      <c r="K149" s="93">
        <v>4964818</v>
      </c>
      <c r="L149" s="93">
        <v>0</v>
      </c>
      <c r="M149" s="93">
        <v>0</v>
      </c>
      <c r="N149" s="106"/>
      <c r="O149" s="115"/>
    </row>
    <row r="150" spans="1:15" ht="35.85" customHeight="1" outlineLevel="1" x14ac:dyDescent="0.2">
      <c r="A150" s="29" t="s">
        <v>340</v>
      </c>
      <c r="B150" s="34" t="s">
        <v>23</v>
      </c>
      <c r="C150" s="105"/>
      <c r="D150" s="15" t="s">
        <v>24</v>
      </c>
      <c r="E150" s="17"/>
      <c r="F150" s="17"/>
      <c r="G150" s="17"/>
      <c r="H150" s="17"/>
      <c r="I150" s="17"/>
      <c r="J150" s="17"/>
      <c r="K150" s="100">
        <f>K151+K154+K157+K159+K161</f>
        <v>28810056.5</v>
      </c>
      <c r="L150" s="72">
        <f>L151+L154+L157+L159+L161</f>
        <v>25743866.039999999</v>
      </c>
      <c r="M150" s="72">
        <f>M151+M154+M157+M159+M161</f>
        <v>25743866.039999999</v>
      </c>
      <c r="N150" s="106"/>
      <c r="O150" s="115"/>
    </row>
    <row r="151" spans="1:15" ht="35.85" customHeight="1" outlineLevel="1" x14ac:dyDescent="0.2">
      <c r="A151" s="18" t="s">
        <v>409</v>
      </c>
      <c r="B151" s="35" t="s">
        <v>100</v>
      </c>
      <c r="C151" s="104"/>
      <c r="D151" s="20" t="s">
        <v>101</v>
      </c>
      <c r="E151" s="17"/>
      <c r="F151" s="17"/>
      <c r="G151" s="17"/>
      <c r="H151" s="17"/>
      <c r="I151" s="17"/>
      <c r="J151" s="17"/>
      <c r="K151" s="76">
        <f>K152+K153</f>
        <v>25337043</v>
      </c>
      <c r="L151" s="76">
        <f>L152+L153</f>
        <v>22840030</v>
      </c>
      <c r="M151" s="76">
        <f>M152+M153</f>
        <v>22840030</v>
      </c>
      <c r="N151" s="106"/>
      <c r="O151" s="115"/>
    </row>
    <row r="152" spans="1:15" ht="35.85" customHeight="1" outlineLevel="1" x14ac:dyDescent="0.2">
      <c r="A152" s="36"/>
      <c r="B152" s="34" t="s">
        <v>25</v>
      </c>
      <c r="C152" s="105" t="s">
        <v>65</v>
      </c>
      <c r="D152" s="15" t="s">
        <v>26</v>
      </c>
      <c r="E152" s="17"/>
      <c r="F152" s="17"/>
      <c r="G152" s="17"/>
      <c r="H152" s="17"/>
      <c r="I152" s="17"/>
      <c r="J152" s="17"/>
      <c r="K152" s="88">
        <v>24027938</v>
      </c>
      <c r="L152" s="88">
        <v>21530925</v>
      </c>
      <c r="M152" s="88">
        <v>21530925</v>
      </c>
      <c r="N152" s="115"/>
      <c r="O152" s="115"/>
    </row>
    <row r="153" spans="1:15" ht="23.25" customHeight="1" outlineLevel="1" x14ac:dyDescent="0.2">
      <c r="A153" s="36"/>
      <c r="B153" s="34" t="s">
        <v>355</v>
      </c>
      <c r="C153" s="105" t="s">
        <v>65</v>
      </c>
      <c r="D153" s="15" t="s">
        <v>356</v>
      </c>
      <c r="E153" s="17"/>
      <c r="F153" s="17"/>
      <c r="G153" s="17"/>
      <c r="H153" s="17"/>
      <c r="I153" s="17"/>
      <c r="J153" s="17"/>
      <c r="K153" s="88">
        <v>1309105</v>
      </c>
      <c r="L153" s="88">
        <v>1309105</v>
      </c>
      <c r="M153" s="88">
        <v>1309105</v>
      </c>
      <c r="N153" s="115"/>
      <c r="O153" s="115"/>
    </row>
    <row r="154" spans="1:15" ht="35.85" customHeight="1" outlineLevel="1" x14ac:dyDescent="0.2">
      <c r="A154" s="18" t="s">
        <v>410</v>
      </c>
      <c r="B154" s="35" t="s">
        <v>102</v>
      </c>
      <c r="C154" s="104"/>
      <c r="D154" s="20" t="s">
        <v>103</v>
      </c>
      <c r="E154" s="17"/>
      <c r="F154" s="17"/>
      <c r="G154" s="17"/>
      <c r="H154" s="17"/>
      <c r="I154" s="17"/>
      <c r="J154" s="17"/>
      <c r="K154" s="76">
        <f>K156+K155</f>
        <v>3321953.5</v>
      </c>
      <c r="L154" s="76">
        <f>L156+L155</f>
        <v>2903836.04</v>
      </c>
      <c r="M154" s="76">
        <f>M156+M155</f>
        <v>2903836.04</v>
      </c>
      <c r="N154" s="106"/>
      <c r="O154" s="115"/>
    </row>
    <row r="155" spans="1:15" ht="35.85" customHeight="1" outlineLevel="1" x14ac:dyDescent="0.2">
      <c r="A155" s="18"/>
      <c r="B155" s="30" t="s">
        <v>253</v>
      </c>
      <c r="C155" s="105" t="s">
        <v>65</v>
      </c>
      <c r="D155" s="15" t="s">
        <v>254</v>
      </c>
      <c r="E155" s="17"/>
      <c r="F155" s="17"/>
      <c r="G155" s="17"/>
      <c r="H155" s="17"/>
      <c r="I155" s="17"/>
      <c r="J155" s="17"/>
      <c r="K155" s="88">
        <v>1165330</v>
      </c>
      <c r="L155" s="88">
        <v>0</v>
      </c>
      <c r="M155" s="88">
        <v>0</v>
      </c>
      <c r="N155" s="106"/>
      <c r="O155" s="115"/>
    </row>
    <row r="156" spans="1:15" ht="35.85" customHeight="1" outlineLevel="1" x14ac:dyDescent="0.2">
      <c r="A156" s="36"/>
      <c r="B156" s="34" t="s">
        <v>300</v>
      </c>
      <c r="C156" s="105" t="s">
        <v>65</v>
      </c>
      <c r="D156" s="15" t="s">
        <v>30</v>
      </c>
      <c r="E156" s="17"/>
      <c r="F156" s="17"/>
      <c r="G156" s="17"/>
      <c r="H156" s="17"/>
      <c r="I156" s="17"/>
      <c r="J156" s="17"/>
      <c r="K156" s="88">
        <v>2156623.5</v>
      </c>
      <c r="L156" s="88">
        <v>2903836.04</v>
      </c>
      <c r="M156" s="88">
        <v>2903836.04</v>
      </c>
      <c r="N156" s="106"/>
      <c r="O156" s="115"/>
    </row>
    <row r="157" spans="1:15" ht="35.85" customHeight="1" outlineLevel="1" x14ac:dyDescent="0.2">
      <c r="A157" s="38" t="s">
        <v>411</v>
      </c>
      <c r="B157" s="35" t="s">
        <v>255</v>
      </c>
      <c r="C157" s="104"/>
      <c r="D157" s="20" t="s">
        <v>256</v>
      </c>
      <c r="E157" s="17"/>
      <c r="F157" s="17"/>
      <c r="G157" s="17"/>
      <c r="H157" s="17"/>
      <c r="I157" s="17"/>
      <c r="J157" s="17"/>
      <c r="K157" s="72">
        <f>K158</f>
        <v>97000</v>
      </c>
      <c r="L157" s="72">
        <f>L158</f>
        <v>0</v>
      </c>
      <c r="M157" s="72">
        <f>M158</f>
        <v>0</v>
      </c>
      <c r="N157" s="106"/>
      <c r="O157" s="115"/>
    </row>
    <row r="158" spans="1:15" ht="35.85" customHeight="1" outlineLevel="1" x14ac:dyDescent="0.2">
      <c r="A158" s="36"/>
      <c r="B158" s="30" t="s">
        <v>257</v>
      </c>
      <c r="C158" s="105" t="s">
        <v>65</v>
      </c>
      <c r="D158" s="15" t="s">
        <v>258</v>
      </c>
      <c r="E158" s="17"/>
      <c r="F158" s="17"/>
      <c r="G158" s="17"/>
      <c r="H158" s="17"/>
      <c r="I158" s="17"/>
      <c r="J158" s="17"/>
      <c r="K158" s="88">
        <v>97000</v>
      </c>
      <c r="L158" s="88">
        <v>0</v>
      </c>
      <c r="M158" s="88">
        <v>0</v>
      </c>
      <c r="N158" s="106"/>
      <c r="O158" s="115"/>
    </row>
    <row r="159" spans="1:15" ht="35.85" customHeight="1" outlineLevel="1" x14ac:dyDescent="0.2">
      <c r="A159" s="38" t="s">
        <v>412</v>
      </c>
      <c r="B159" s="19" t="s">
        <v>259</v>
      </c>
      <c r="C159" s="104"/>
      <c r="D159" s="20" t="s">
        <v>260</v>
      </c>
      <c r="E159" s="17"/>
      <c r="F159" s="17"/>
      <c r="G159" s="17"/>
      <c r="H159" s="17"/>
      <c r="I159" s="17"/>
      <c r="J159" s="17"/>
      <c r="K159" s="72">
        <f>K160</f>
        <v>46060</v>
      </c>
      <c r="L159" s="72">
        <f>L160</f>
        <v>0</v>
      </c>
      <c r="M159" s="72">
        <f>M160</f>
        <v>0</v>
      </c>
      <c r="N159" s="106"/>
      <c r="O159" s="115"/>
    </row>
    <row r="160" spans="1:15" ht="35.85" customHeight="1" outlineLevel="1" x14ac:dyDescent="0.2">
      <c r="A160" s="36"/>
      <c r="B160" s="30" t="s">
        <v>261</v>
      </c>
      <c r="C160" s="105" t="s">
        <v>65</v>
      </c>
      <c r="D160" s="15" t="s">
        <v>510</v>
      </c>
      <c r="E160" s="17"/>
      <c r="F160" s="17"/>
      <c r="G160" s="17"/>
      <c r="H160" s="17"/>
      <c r="I160" s="17"/>
      <c r="J160" s="17"/>
      <c r="K160" s="88">
        <v>46060</v>
      </c>
      <c r="L160" s="88">
        <v>0</v>
      </c>
      <c r="M160" s="88">
        <v>0</v>
      </c>
      <c r="N160" s="106"/>
      <c r="O160" s="115"/>
    </row>
    <row r="161" spans="1:15" ht="35.85" customHeight="1" outlineLevel="1" x14ac:dyDescent="0.2">
      <c r="A161" s="36" t="s">
        <v>413</v>
      </c>
      <c r="B161" s="19" t="s">
        <v>250</v>
      </c>
      <c r="C161" s="104"/>
      <c r="D161" s="20" t="s">
        <v>262</v>
      </c>
      <c r="E161" s="17"/>
      <c r="F161" s="17"/>
      <c r="G161" s="17"/>
      <c r="H161" s="17"/>
      <c r="I161" s="17"/>
      <c r="J161" s="17"/>
      <c r="K161" s="72">
        <f>K162</f>
        <v>8000</v>
      </c>
      <c r="L161" s="72">
        <f>L162</f>
        <v>0</v>
      </c>
      <c r="M161" s="72">
        <f>M162</f>
        <v>0</v>
      </c>
      <c r="N161" s="106"/>
      <c r="O161" s="115"/>
    </row>
    <row r="162" spans="1:15" ht="35.85" customHeight="1" outlineLevel="1" x14ac:dyDescent="0.2">
      <c r="A162" s="36"/>
      <c r="B162" s="30" t="s">
        <v>263</v>
      </c>
      <c r="C162" s="105" t="s">
        <v>65</v>
      </c>
      <c r="D162" s="15" t="s">
        <v>264</v>
      </c>
      <c r="E162" s="17"/>
      <c r="F162" s="17"/>
      <c r="G162" s="17"/>
      <c r="H162" s="17"/>
      <c r="I162" s="17"/>
      <c r="J162" s="17"/>
      <c r="K162" s="88">
        <v>8000</v>
      </c>
      <c r="L162" s="88">
        <v>0</v>
      </c>
      <c r="M162" s="88">
        <v>0</v>
      </c>
      <c r="N162" s="106"/>
      <c r="O162" s="115"/>
    </row>
    <row r="163" spans="1:15" ht="35.85" customHeight="1" outlineLevel="1" x14ac:dyDescent="0.2">
      <c r="A163" s="36" t="s">
        <v>414</v>
      </c>
      <c r="B163" s="34" t="s">
        <v>265</v>
      </c>
      <c r="C163" s="105"/>
      <c r="D163" s="15" t="s">
        <v>266</v>
      </c>
      <c r="E163" s="17"/>
      <c r="F163" s="17"/>
      <c r="G163" s="17"/>
      <c r="H163" s="17"/>
      <c r="I163" s="17"/>
      <c r="J163" s="17"/>
      <c r="K163" s="100">
        <f t="shared" ref="K163:M164" si="22">K164</f>
        <v>287000</v>
      </c>
      <c r="L163" s="72">
        <f t="shared" si="22"/>
        <v>0</v>
      </c>
      <c r="M163" s="72">
        <f t="shared" si="22"/>
        <v>0</v>
      </c>
      <c r="N163" s="106"/>
      <c r="O163" s="115"/>
    </row>
    <row r="164" spans="1:15" ht="35.85" customHeight="1" outlineLevel="1" x14ac:dyDescent="0.2">
      <c r="A164" s="38" t="s">
        <v>415</v>
      </c>
      <c r="B164" s="35" t="s">
        <v>215</v>
      </c>
      <c r="C164" s="104"/>
      <c r="D164" s="20" t="s">
        <v>267</v>
      </c>
      <c r="E164" s="17"/>
      <c r="F164" s="17"/>
      <c r="G164" s="17"/>
      <c r="H164" s="17"/>
      <c r="I164" s="17"/>
      <c r="J164" s="17"/>
      <c r="K164" s="72">
        <f t="shared" si="22"/>
        <v>287000</v>
      </c>
      <c r="L164" s="72">
        <f t="shared" si="22"/>
        <v>0</v>
      </c>
      <c r="M164" s="72">
        <f t="shared" si="22"/>
        <v>0</v>
      </c>
      <c r="N164" s="106"/>
      <c r="O164" s="115"/>
    </row>
    <row r="165" spans="1:15" ht="35.85" customHeight="1" outlineLevel="1" x14ac:dyDescent="0.2">
      <c r="A165" s="36"/>
      <c r="B165" s="34" t="s">
        <v>292</v>
      </c>
      <c r="C165" s="105" t="s">
        <v>65</v>
      </c>
      <c r="D165" s="15" t="s">
        <v>268</v>
      </c>
      <c r="E165" s="17"/>
      <c r="F165" s="17"/>
      <c r="G165" s="17"/>
      <c r="H165" s="17"/>
      <c r="I165" s="17"/>
      <c r="J165" s="17"/>
      <c r="K165" s="88">
        <v>287000</v>
      </c>
      <c r="L165" s="88">
        <v>0</v>
      </c>
      <c r="M165" s="88">
        <v>0</v>
      </c>
      <c r="N165" s="106"/>
      <c r="O165" s="115"/>
    </row>
    <row r="166" spans="1:15" ht="30" customHeight="1" outlineLevel="1" x14ac:dyDescent="0.2">
      <c r="A166" s="36" t="s">
        <v>416</v>
      </c>
      <c r="B166" s="34" t="s">
        <v>51</v>
      </c>
      <c r="C166" s="105"/>
      <c r="D166" s="15" t="s">
        <v>52</v>
      </c>
      <c r="E166" s="17"/>
      <c r="F166" s="17"/>
      <c r="G166" s="17"/>
      <c r="H166" s="17"/>
      <c r="I166" s="17"/>
      <c r="J166" s="17"/>
      <c r="K166" s="72">
        <f>K167+K168+K170+K169</f>
        <v>20779247.359999999</v>
      </c>
      <c r="L166" s="72">
        <f>L167+L168+L170+L169</f>
        <v>20097115</v>
      </c>
      <c r="M166" s="72">
        <f>M167+M168+M170+M169</f>
        <v>20250583</v>
      </c>
      <c r="N166" s="106"/>
      <c r="O166" s="115"/>
    </row>
    <row r="167" spans="1:15" ht="37.5" customHeight="1" outlineLevel="1" x14ac:dyDescent="0.2">
      <c r="A167" s="36"/>
      <c r="B167" s="34" t="s">
        <v>496</v>
      </c>
      <c r="C167" s="105" t="s">
        <v>64</v>
      </c>
      <c r="D167" s="15" t="s">
        <v>32</v>
      </c>
      <c r="E167" s="17"/>
      <c r="F167" s="17"/>
      <c r="G167" s="17"/>
      <c r="H167" s="17"/>
      <c r="I167" s="17"/>
      <c r="J167" s="17"/>
      <c r="K167" s="88">
        <v>4498739</v>
      </c>
      <c r="L167" s="88">
        <v>4041590</v>
      </c>
      <c r="M167" s="88">
        <v>4041590</v>
      </c>
      <c r="N167" s="112"/>
      <c r="O167" s="115"/>
    </row>
    <row r="168" spans="1:15" ht="19.5" customHeight="1" outlineLevel="1" x14ac:dyDescent="0.2">
      <c r="A168" s="36"/>
      <c r="B168" s="34" t="s">
        <v>500</v>
      </c>
      <c r="C168" s="105" t="s">
        <v>65</v>
      </c>
      <c r="D168" s="15" t="s">
        <v>31</v>
      </c>
      <c r="E168" s="17"/>
      <c r="F168" s="17"/>
      <c r="G168" s="17"/>
      <c r="H168" s="17"/>
      <c r="I168" s="17"/>
      <c r="J168" s="17"/>
      <c r="K168" s="88">
        <v>12355824.359999999</v>
      </c>
      <c r="L168" s="88">
        <v>12194465</v>
      </c>
      <c r="M168" s="88">
        <v>12194465</v>
      </c>
      <c r="N168" s="112"/>
      <c r="O168" s="115"/>
    </row>
    <row r="169" spans="1:15" ht="19.5" customHeight="1" outlineLevel="1" x14ac:dyDescent="0.2">
      <c r="A169" s="36"/>
      <c r="B169" s="30" t="s">
        <v>269</v>
      </c>
      <c r="C169" s="105" t="s">
        <v>65</v>
      </c>
      <c r="D169" s="15" t="s">
        <v>270</v>
      </c>
      <c r="E169" s="17"/>
      <c r="F169" s="17"/>
      <c r="G169" s="17"/>
      <c r="H169" s="17"/>
      <c r="I169" s="17"/>
      <c r="J169" s="17"/>
      <c r="K169" s="88">
        <v>212220</v>
      </c>
      <c r="L169" s="88">
        <v>0</v>
      </c>
      <c r="M169" s="88">
        <v>0</v>
      </c>
      <c r="N169" s="106"/>
      <c r="O169" s="115"/>
    </row>
    <row r="170" spans="1:15" ht="60" customHeight="1" outlineLevel="1" x14ac:dyDescent="0.2">
      <c r="A170" s="36"/>
      <c r="B170" s="30" t="s">
        <v>501</v>
      </c>
      <c r="C170" s="105" t="s">
        <v>65</v>
      </c>
      <c r="D170" s="15" t="s">
        <v>40</v>
      </c>
      <c r="E170" s="17"/>
      <c r="F170" s="17"/>
      <c r="G170" s="17"/>
      <c r="H170" s="17"/>
      <c r="I170" s="17"/>
      <c r="J170" s="17"/>
      <c r="K170" s="88">
        <v>3712464</v>
      </c>
      <c r="L170" s="88">
        <v>3861060</v>
      </c>
      <c r="M170" s="88">
        <v>4014528</v>
      </c>
      <c r="N170" s="106"/>
      <c r="O170" s="115"/>
    </row>
    <row r="171" spans="1:15" ht="31.5" customHeight="1" x14ac:dyDescent="0.2">
      <c r="A171" s="13" t="s">
        <v>172</v>
      </c>
      <c r="B171" s="42" t="s">
        <v>148</v>
      </c>
      <c r="C171" s="127"/>
      <c r="D171" s="16" t="s">
        <v>44</v>
      </c>
      <c r="K171" s="101">
        <f>K172+K184+K180</f>
        <v>31419373.329999998</v>
      </c>
      <c r="L171" s="75">
        <f>L172+L184+L180</f>
        <v>27226229.120000001</v>
      </c>
      <c r="M171" s="75">
        <f>M172+M184+M180</f>
        <v>27294909.030000001</v>
      </c>
      <c r="N171" s="106"/>
      <c r="O171" s="115"/>
    </row>
    <row r="172" spans="1:15" ht="38.1" customHeight="1" outlineLevel="1" x14ac:dyDescent="0.2">
      <c r="A172" s="29" t="s">
        <v>183</v>
      </c>
      <c r="B172" s="30" t="s">
        <v>149</v>
      </c>
      <c r="C172" s="105"/>
      <c r="D172" s="15" t="s">
        <v>45</v>
      </c>
      <c r="E172" s="17"/>
      <c r="F172" s="17"/>
      <c r="G172" s="17"/>
      <c r="H172" s="17"/>
      <c r="I172" s="17"/>
      <c r="J172" s="17"/>
      <c r="K172" s="72">
        <f>K173</f>
        <v>8089500.4000000004</v>
      </c>
      <c r="L172" s="72">
        <f>L173</f>
        <v>3375876.19</v>
      </c>
      <c r="M172" s="72">
        <f>M173</f>
        <v>3444556.1</v>
      </c>
      <c r="N172" s="106"/>
      <c r="O172" s="115"/>
    </row>
    <row r="173" spans="1:15" ht="41.25" customHeight="1" outlineLevel="1" x14ac:dyDescent="0.2">
      <c r="A173" s="18" t="s">
        <v>417</v>
      </c>
      <c r="B173" s="43" t="s">
        <v>104</v>
      </c>
      <c r="C173" s="104"/>
      <c r="D173" s="44" t="s">
        <v>105</v>
      </c>
      <c r="E173" s="17"/>
      <c r="F173" s="17"/>
      <c r="G173" s="17"/>
      <c r="H173" s="17"/>
      <c r="I173" s="17"/>
      <c r="J173" s="17"/>
      <c r="K173" s="76">
        <f>K175+K174+K177+K179+K176+K178</f>
        <v>8089500.4000000004</v>
      </c>
      <c r="L173" s="76">
        <f t="shared" ref="L173:M173" si="23">L175+L174+L177+L179+L176+L178</f>
        <v>3375876.19</v>
      </c>
      <c r="M173" s="76">
        <f t="shared" si="23"/>
        <v>3444556.1</v>
      </c>
      <c r="N173" s="106"/>
      <c r="O173" s="115"/>
    </row>
    <row r="174" spans="1:15" ht="41.25" customHeight="1" outlineLevel="1" x14ac:dyDescent="0.2">
      <c r="A174" s="18"/>
      <c r="B174" s="30" t="s">
        <v>271</v>
      </c>
      <c r="C174" s="105" t="s">
        <v>64</v>
      </c>
      <c r="D174" s="45" t="s">
        <v>272</v>
      </c>
      <c r="E174" s="17"/>
      <c r="F174" s="17"/>
      <c r="G174" s="17"/>
      <c r="H174" s="17"/>
      <c r="I174" s="17"/>
      <c r="J174" s="17"/>
      <c r="K174" s="88">
        <v>413500</v>
      </c>
      <c r="L174" s="88">
        <v>0</v>
      </c>
      <c r="M174" s="88">
        <v>0</v>
      </c>
      <c r="N174" s="106"/>
      <c r="O174" s="115"/>
    </row>
    <row r="175" spans="1:15" ht="32.25" customHeight="1" outlineLevel="1" x14ac:dyDescent="0.2">
      <c r="A175" s="36"/>
      <c r="B175" s="30" t="s">
        <v>177</v>
      </c>
      <c r="C175" s="105" t="s">
        <v>64</v>
      </c>
      <c r="D175" s="15" t="s">
        <v>176</v>
      </c>
      <c r="E175" s="17"/>
      <c r="F175" s="17"/>
      <c r="G175" s="17"/>
      <c r="H175" s="17"/>
      <c r="I175" s="17"/>
      <c r="J175" s="17"/>
      <c r="K175" s="88">
        <v>1318500</v>
      </c>
      <c r="L175" s="88">
        <v>560000</v>
      </c>
      <c r="M175" s="88">
        <v>560000</v>
      </c>
      <c r="N175" s="106"/>
      <c r="O175" s="115"/>
    </row>
    <row r="176" spans="1:15" ht="32.25" customHeight="1" outlineLevel="1" x14ac:dyDescent="0.2">
      <c r="A176" s="36"/>
      <c r="B176" s="30" t="s">
        <v>515</v>
      </c>
      <c r="C176" s="105" t="s">
        <v>64</v>
      </c>
      <c r="D176" s="15" t="s">
        <v>516</v>
      </c>
      <c r="E176" s="17"/>
      <c r="F176" s="17"/>
      <c r="G176" s="17"/>
      <c r="H176" s="17"/>
      <c r="I176" s="17"/>
      <c r="J176" s="17"/>
      <c r="K176" s="88">
        <v>826000</v>
      </c>
      <c r="L176" s="88">
        <v>0</v>
      </c>
      <c r="M176" s="88">
        <v>0</v>
      </c>
      <c r="N176" s="106"/>
      <c r="O176" s="115"/>
    </row>
    <row r="177" spans="1:15" ht="32.25" customHeight="1" outlineLevel="1" x14ac:dyDescent="0.2">
      <c r="A177" s="36"/>
      <c r="B177" s="46" t="s">
        <v>341</v>
      </c>
      <c r="C177" s="105" t="s">
        <v>64</v>
      </c>
      <c r="D177" s="45" t="s">
        <v>342</v>
      </c>
      <c r="E177" s="17"/>
      <c r="F177" s="17"/>
      <c r="G177" s="17"/>
      <c r="H177" s="17"/>
      <c r="I177" s="17"/>
      <c r="J177" s="17"/>
      <c r="K177" s="88">
        <v>5000000</v>
      </c>
      <c r="L177" s="88">
        <v>0</v>
      </c>
      <c r="M177" s="88">
        <v>0</v>
      </c>
      <c r="N177" s="106"/>
      <c r="O177" s="115"/>
    </row>
    <row r="178" spans="1:15" ht="32.25" customHeight="1" outlineLevel="1" x14ac:dyDescent="0.2">
      <c r="A178" s="36"/>
      <c r="B178" s="110" t="s">
        <v>533</v>
      </c>
      <c r="C178" s="105" t="s">
        <v>64</v>
      </c>
      <c r="D178" s="45" t="s">
        <v>532</v>
      </c>
      <c r="E178" s="17"/>
      <c r="F178" s="17"/>
      <c r="G178" s="17"/>
      <c r="H178" s="17"/>
      <c r="I178" s="17"/>
      <c r="J178" s="17"/>
      <c r="K178" s="88">
        <v>531500.4</v>
      </c>
      <c r="L178" s="88">
        <v>0</v>
      </c>
      <c r="M178" s="88">
        <v>0</v>
      </c>
      <c r="N178" s="115"/>
      <c r="O178" s="115"/>
    </row>
    <row r="179" spans="1:15" ht="32.25" customHeight="1" outlineLevel="1" x14ac:dyDescent="0.2">
      <c r="A179" s="36"/>
      <c r="B179" s="46" t="s">
        <v>378</v>
      </c>
      <c r="C179" s="105" t="s">
        <v>64</v>
      </c>
      <c r="D179" s="15" t="s">
        <v>379</v>
      </c>
      <c r="E179" s="17"/>
      <c r="F179" s="17"/>
      <c r="G179" s="17"/>
      <c r="H179" s="17"/>
      <c r="I179" s="17"/>
      <c r="J179" s="17"/>
      <c r="K179" s="88">
        <v>0</v>
      </c>
      <c r="L179" s="88">
        <v>2815876.19</v>
      </c>
      <c r="M179" s="88">
        <v>2884556.1</v>
      </c>
      <c r="N179" s="106"/>
      <c r="O179" s="115"/>
    </row>
    <row r="180" spans="1:15" ht="43.5" customHeight="1" outlineLevel="1" x14ac:dyDescent="0.2">
      <c r="A180" s="36" t="s">
        <v>418</v>
      </c>
      <c r="B180" s="30" t="s">
        <v>437</v>
      </c>
      <c r="C180" s="105"/>
      <c r="D180" s="15" t="s">
        <v>178</v>
      </c>
      <c r="E180" s="17"/>
      <c r="F180" s="17"/>
      <c r="G180" s="17"/>
      <c r="H180" s="17"/>
      <c r="I180" s="17"/>
      <c r="J180" s="17"/>
      <c r="K180" s="72">
        <f>K181</f>
        <v>22529872.93</v>
      </c>
      <c r="L180" s="72">
        <f>L181</f>
        <v>23050352.93</v>
      </c>
      <c r="M180" s="72">
        <f>M181</f>
        <v>23050352.93</v>
      </c>
      <c r="N180" s="106"/>
      <c r="O180" s="115"/>
    </row>
    <row r="181" spans="1:15" ht="47.25" customHeight="1" outlineLevel="1" x14ac:dyDescent="0.2">
      <c r="A181" s="38" t="s">
        <v>419</v>
      </c>
      <c r="B181" s="19" t="s">
        <v>179</v>
      </c>
      <c r="C181" s="104"/>
      <c r="D181" s="20" t="s">
        <v>180</v>
      </c>
      <c r="E181" s="28"/>
      <c r="F181" s="28"/>
      <c r="G181" s="28"/>
      <c r="H181" s="28"/>
      <c r="I181" s="28"/>
      <c r="J181" s="28"/>
      <c r="K181" s="76">
        <f>K182+K183</f>
        <v>22529872.93</v>
      </c>
      <c r="L181" s="76">
        <f>L182+L183</f>
        <v>23050352.93</v>
      </c>
      <c r="M181" s="76">
        <f>M182+M183</f>
        <v>23050352.93</v>
      </c>
      <c r="N181" s="106"/>
      <c r="O181" s="115"/>
    </row>
    <row r="182" spans="1:15" ht="57" customHeight="1" outlineLevel="1" x14ac:dyDescent="0.2">
      <c r="A182" s="36"/>
      <c r="B182" s="30" t="s">
        <v>164</v>
      </c>
      <c r="C182" s="105" t="s">
        <v>64</v>
      </c>
      <c r="D182" s="15" t="s">
        <v>181</v>
      </c>
      <c r="E182" s="17"/>
      <c r="F182" s="17"/>
      <c r="G182" s="17"/>
      <c r="H182" s="17"/>
      <c r="I182" s="17"/>
      <c r="J182" s="17"/>
      <c r="K182" s="88">
        <v>22529872.93</v>
      </c>
      <c r="L182" s="88">
        <v>9633872.9299999997</v>
      </c>
      <c r="M182" s="88">
        <v>9633872.9299999997</v>
      </c>
      <c r="N182" s="106"/>
      <c r="O182" s="115"/>
    </row>
    <row r="183" spans="1:15" ht="48.75" customHeight="1" outlineLevel="1" x14ac:dyDescent="0.2">
      <c r="A183" s="36"/>
      <c r="B183" s="30" t="s">
        <v>502</v>
      </c>
      <c r="C183" s="105" t="s">
        <v>64</v>
      </c>
      <c r="D183" s="15" t="s">
        <v>299</v>
      </c>
      <c r="E183" s="17"/>
      <c r="F183" s="17"/>
      <c r="G183" s="17"/>
      <c r="H183" s="17"/>
      <c r="I183" s="17"/>
      <c r="J183" s="17"/>
      <c r="K183" s="88">
        <v>0</v>
      </c>
      <c r="L183" s="88">
        <v>13416480</v>
      </c>
      <c r="M183" s="88">
        <v>13416480</v>
      </c>
      <c r="N183" s="106"/>
      <c r="O183" s="115"/>
    </row>
    <row r="184" spans="1:15" ht="38.1" customHeight="1" outlineLevel="1" x14ac:dyDescent="0.2">
      <c r="A184" s="29" t="s">
        <v>420</v>
      </c>
      <c r="B184" s="19" t="s">
        <v>106</v>
      </c>
      <c r="C184" s="104"/>
      <c r="D184" s="20" t="s">
        <v>56</v>
      </c>
      <c r="E184" s="28"/>
      <c r="F184" s="28"/>
      <c r="G184" s="28"/>
      <c r="H184" s="28"/>
      <c r="I184" s="28"/>
      <c r="J184" s="28"/>
      <c r="K184" s="76">
        <f>K185</f>
        <v>800000</v>
      </c>
      <c r="L184" s="76">
        <f>L185</f>
        <v>800000</v>
      </c>
      <c r="M184" s="76">
        <f>M185</f>
        <v>800000</v>
      </c>
      <c r="N184" s="106"/>
      <c r="O184" s="115"/>
    </row>
    <row r="185" spans="1:15" ht="24" customHeight="1" outlineLevel="1" x14ac:dyDescent="0.2">
      <c r="A185" s="36"/>
      <c r="B185" s="30" t="s">
        <v>107</v>
      </c>
      <c r="C185" s="105" t="s">
        <v>64</v>
      </c>
      <c r="D185" s="15" t="s">
        <v>46</v>
      </c>
      <c r="E185" s="17"/>
      <c r="F185" s="17"/>
      <c r="G185" s="17"/>
      <c r="H185" s="17"/>
      <c r="I185" s="17"/>
      <c r="J185" s="17"/>
      <c r="K185" s="88">
        <v>800000</v>
      </c>
      <c r="L185" s="88">
        <v>800000</v>
      </c>
      <c r="M185" s="88">
        <v>800000</v>
      </c>
      <c r="N185" s="106"/>
      <c r="O185" s="115"/>
    </row>
    <row r="186" spans="1:15" ht="47.25" customHeight="1" outlineLevel="1" x14ac:dyDescent="0.2">
      <c r="A186" s="13" t="s">
        <v>173</v>
      </c>
      <c r="B186" s="47" t="s">
        <v>175</v>
      </c>
      <c r="C186" s="127"/>
      <c r="D186" s="16" t="s">
        <v>59</v>
      </c>
      <c r="E186" s="17"/>
      <c r="F186" s="17"/>
      <c r="G186" s="17"/>
      <c r="H186" s="17"/>
      <c r="I186" s="17"/>
      <c r="J186" s="17"/>
      <c r="K186" s="101">
        <f t="shared" ref="K186:M187" si="24">K187</f>
        <v>3525000</v>
      </c>
      <c r="L186" s="75">
        <f t="shared" si="24"/>
        <v>3525000</v>
      </c>
      <c r="M186" s="75">
        <f t="shared" si="24"/>
        <v>3525000</v>
      </c>
      <c r="N186" s="106"/>
      <c r="O186" s="115"/>
    </row>
    <row r="187" spans="1:15" ht="45.75" customHeight="1" outlineLevel="1" x14ac:dyDescent="0.2">
      <c r="A187" s="29" t="s">
        <v>184</v>
      </c>
      <c r="B187" s="118" t="s">
        <v>60</v>
      </c>
      <c r="C187" s="104"/>
      <c r="D187" s="20" t="s">
        <v>61</v>
      </c>
      <c r="E187" s="28"/>
      <c r="F187" s="28"/>
      <c r="G187" s="28"/>
      <c r="H187" s="28"/>
      <c r="I187" s="28"/>
      <c r="J187" s="28"/>
      <c r="K187" s="76">
        <f t="shared" si="24"/>
        <v>3525000</v>
      </c>
      <c r="L187" s="76">
        <f t="shared" si="24"/>
        <v>3525000</v>
      </c>
      <c r="M187" s="76">
        <f t="shared" si="24"/>
        <v>3525000</v>
      </c>
      <c r="N187" s="106"/>
      <c r="O187" s="115"/>
    </row>
    <row r="188" spans="1:15" ht="26.25" customHeight="1" outlineLevel="1" x14ac:dyDescent="0.2">
      <c r="A188" s="36"/>
      <c r="B188" s="48" t="s">
        <v>4</v>
      </c>
      <c r="C188" s="105" t="s">
        <v>64</v>
      </c>
      <c r="D188" s="15" t="s">
        <v>62</v>
      </c>
      <c r="E188" s="17"/>
      <c r="F188" s="17"/>
      <c r="G188" s="17"/>
      <c r="H188" s="17"/>
      <c r="I188" s="17"/>
      <c r="J188" s="17"/>
      <c r="K188" s="88">
        <v>3525000</v>
      </c>
      <c r="L188" s="88">
        <v>3525000</v>
      </c>
      <c r="M188" s="88">
        <v>3525000</v>
      </c>
      <c r="N188" s="106"/>
      <c r="O188" s="115"/>
    </row>
    <row r="189" spans="1:15" ht="31.5" customHeight="1" outlineLevel="1" x14ac:dyDescent="0.2">
      <c r="A189" s="49" t="s">
        <v>174</v>
      </c>
      <c r="B189" s="50" t="s">
        <v>150</v>
      </c>
      <c r="C189" s="127"/>
      <c r="D189" s="16" t="s">
        <v>151</v>
      </c>
      <c r="E189" s="25"/>
      <c r="F189" s="25"/>
      <c r="G189" s="25"/>
      <c r="H189" s="25"/>
      <c r="I189" s="25"/>
      <c r="J189" s="25"/>
      <c r="K189" s="101">
        <f>K190</f>
        <v>27832842.549999997</v>
      </c>
      <c r="L189" s="75">
        <f>L190</f>
        <v>1350000</v>
      </c>
      <c r="M189" s="75">
        <f>M190</f>
        <v>1350000</v>
      </c>
      <c r="N189" s="106"/>
      <c r="O189" s="115"/>
    </row>
    <row r="190" spans="1:15" ht="26.25" customHeight="1" outlineLevel="1" x14ac:dyDescent="0.2">
      <c r="A190" s="38" t="s">
        <v>185</v>
      </c>
      <c r="B190" s="51" t="s">
        <v>157</v>
      </c>
      <c r="C190" s="104"/>
      <c r="D190" s="20" t="s">
        <v>156</v>
      </c>
      <c r="E190" s="28"/>
      <c r="F190" s="28"/>
      <c r="G190" s="28"/>
      <c r="H190" s="28"/>
      <c r="I190" s="28"/>
      <c r="J190" s="28"/>
      <c r="K190" s="76">
        <f>K191+K193+K200+K192+K194+K195+K196+K197++K198+K199</f>
        <v>27832842.549999997</v>
      </c>
      <c r="L190" s="76">
        <f t="shared" ref="L190:M190" si="25">L191+L193+L200+L192+L194+L195+L196+L197++L198+L199</f>
        <v>1350000</v>
      </c>
      <c r="M190" s="76">
        <f t="shared" si="25"/>
        <v>1350000</v>
      </c>
      <c r="N190" s="106"/>
      <c r="O190" s="115"/>
    </row>
    <row r="191" spans="1:15" ht="26.25" customHeight="1" outlineLevel="1" x14ac:dyDescent="0.2">
      <c r="A191" s="36"/>
      <c r="B191" s="48" t="s">
        <v>152</v>
      </c>
      <c r="C191" s="105" t="s">
        <v>64</v>
      </c>
      <c r="D191" s="15" t="s">
        <v>153</v>
      </c>
      <c r="E191" s="17"/>
      <c r="F191" s="17"/>
      <c r="G191" s="17"/>
      <c r="H191" s="17"/>
      <c r="I191" s="17"/>
      <c r="J191" s="17"/>
      <c r="K191" s="88">
        <v>1200000</v>
      </c>
      <c r="L191" s="88">
        <v>0</v>
      </c>
      <c r="M191" s="88">
        <v>0</v>
      </c>
      <c r="N191" s="106"/>
      <c r="O191" s="115"/>
    </row>
    <row r="192" spans="1:15" ht="26.25" customHeight="1" outlineLevel="1" x14ac:dyDescent="0.2">
      <c r="A192" s="36"/>
      <c r="B192" s="48" t="s">
        <v>305</v>
      </c>
      <c r="C192" s="105" t="s">
        <v>64</v>
      </c>
      <c r="D192" s="15" t="s">
        <v>306</v>
      </c>
      <c r="E192" s="17"/>
      <c r="F192" s="17"/>
      <c r="G192" s="17"/>
      <c r="H192" s="17"/>
      <c r="I192" s="17"/>
      <c r="J192" s="17"/>
      <c r="K192" s="88">
        <v>380000</v>
      </c>
      <c r="L192" s="88">
        <v>0</v>
      </c>
      <c r="M192" s="88">
        <v>0</v>
      </c>
      <c r="N192" s="106"/>
      <c r="O192" s="115"/>
    </row>
    <row r="193" spans="1:15" ht="26.25" customHeight="1" outlineLevel="1" x14ac:dyDescent="0.2">
      <c r="A193" s="36"/>
      <c r="B193" s="48" t="s">
        <v>154</v>
      </c>
      <c r="C193" s="105" t="s">
        <v>64</v>
      </c>
      <c r="D193" s="15" t="s">
        <v>155</v>
      </c>
      <c r="E193" s="17"/>
      <c r="F193" s="17"/>
      <c r="G193" s="17"/>
      <c r="H193" s="17"/>
      <c r="I193" s="17"/>
      <c r="J193" s="17"/>
      <c r="K193" s="88">
        <v>5425000</v>
      </c>
      <c r="L193" s="88">
        <v>1350000</v>
      </c>
      <c r="M193" s="88">
        <v>1350000</v>
      </c>
      <c r="N193" s="115"/>
      <c r="O193" s="115"/>
    </row>
    <row r="194" spans="1:15" ht="26.25" customHeight="1" outlineLevel="1" x14ac:dyDescent="0.2">
      <c r="A194" s="36"/>
      <c r="B194" s="30" t="s">
        <v>307</v>
      </c>
      <c r="C194" s="105" t="s">
        <v>64</v>
      </c>
      <c r="D194" s="15" t="s">
        <v>308</v>
      </c>
      <c r="E194" s="17"/>
      <c r="F194" s="17"/>
      <c r="G194" s="17"/>
      <c r="H194" s="17"/>
      <c r="I194" s="17"/>
      <c r="J194" s="17"/>
      <c r="K194" s="88">
        <v>120000</v>
      </c>
      <c r="L194" s="88">
        <v>0</v>
      </c>
      <c r="M194" s="88">
        <v>0</v>
      </c>
      <c r="N194" s="106"/>
      <c r="O194" s="115"/>
    </row>
    <row r="195" spans="1:15" ht="26.25" customHeight="1" outlineLevel="1" x14ac:dyDescent="0.2">
      <c r="A195" s="36"/>
      <c r="B195" s="30" t="s">
        <v>309</v>
      </c>
      <c r="C195" s="105" t="s">
        <v>64</v>
      </c>
      <c r="D195" s="15" t="s">
        <v>310</v>
      </c>
      <c r="E195" s="17"/>
      <c r="F195" s="17"/>
      <c r="G195" s="17"/>
      <c r="H195" s="17"/>
      <c r="I195" s="17"/>
      <c r="J195" s="17"/>
      <c r="K195" s="88">
        <v>600000</v>
      </c>
      <c r="L195" s="88">
        <v>0</v>
      </c>
      <c r="M195" s="88">
        <v>0</v>
      </c>
      <c r="N195" s="106"/>
      <c r="O195" s="115"/>
    </row>
    <row r="196" spans="1:15" ht="26.25" customHeight="1" outlineLevel="1" x14ac:dyDescent="0.2">
      <c r="A196" s="36"/>
      <c r="B196" s="30" t="s">
        <v>311</v>
      </c>
      <c r="C196" s="105" t="s">
        <v>64</v>
      </c>
      <c r="D196" s="15" t="s">
        <v>312</v>
      </c>
      <c r="E196" s="17"/>
      <c r="F196" s="17"/>
      <c r="G196" s="17"/>
      <c r="H196" s="17"/>
      <c r="I196" s="17"/>
      <c r="J196" s="17"/>
      <c r="K196" s="88">
        <v>9597072</v>
      </c>
      <c r="L196" s="88">
        <v>0</v>
      </c>
      <c r="M196" s="88">
        <v>0</v>
      </c>
      <c r="N196" s="115"/>
      <c r="O196" s="115"/>
    </row>
    <row r="197" spans="1:15" ht="26.25" customHeight="1" outlineLevel="1" x14ac:dyDescent="0.2">
      <c r="A197" s="36"/>
      <c r="B197" s="30" t="s">
        <v>313</v>
      </c>
      <c r="C197" s="105" t="s">
        <v>64</v>
      </c>
      <c r="D197" s="15" t="s">
        <v>314</v>
      </c>
      <c r="E197" s="17"/>
      <c r="F197" s="17"/>
      <c r="G197" s="17"/>
      <c r="H197" s="17"/>
      <c r="I197" s="17"/>
      <c r="J197" s="17"/>
      <c r="K197" s="88">
        <v>85000</v>
      </c>
      <c r="L197" s="88">
        <v>0</v>
      </c>
      <c r="M197" s="88">
        <v>0</v>
      </c>
      <c r="N197" s="106"/>
      <c r="O197" s="115"/>
    </row>
    <row r="198" spans="1:15" ht="26.25" customHeight="1" outlineLevel="1" x14ac:dyDescent="0.2">
      <c r="A198" s="36"/>
      <c r="B198" s="30" t="s">
        <v>315</v>
      </c>
      <c r="C198" s="105" t="s">
        <v>64</v>
      </c>
      <c r="D198" s="15" t="s">
        <v>316</v>
      </c>
      <c r="E198" s="17"/>
      <c r="F198" s="17"/>
      <c r="G198" s="17"/>
      <c r="H198" s="17"/>
      <c r="I198" s="17"/>
      <c r="J198" s="17"/>
      <c r="K198" s="88">
        <v>5142930</v>
      </c>
      <c r="L198" s="88">
        <v>0</v>
      </c>
      <c r="M198" s="88">
        <v>0</v>
      </c>
      <c r="N198" s="106"/>
      <c r="O198" s="115"/>
    </row>
    <row r="199" spans="1:15" ht="29.25" customHeight="1" outlineLevel="1" x14ac:dyDescent="0.2">
      <c r="A199" s="36"/>
      <c r="B199" s="46" t="s">
        <v>344</v>
      </c>
      <c r="C199" s="105" t="s">
        <v>64</v>
      </c>
      <c r="D199" s="15" t="s">
        <v>345</v>
      </c>
      <c r="E199" s="17"/>
      <c r="F199" s="17"/>
      <c r="G199" s="17"/>
      <c r="H199" s="17"/>
      <c r="I199" s="17"/>
      <c r="J199" s="17"/>
      <c r="K199" s="88">
        <v>5222234.49</v>
      </c>
      <c r="L199" s="88">
        <v>0</v>
      </c>
      <c r="M199" s="88">
        <v>0</v>
      </c>
      <c r="N199" s="106"/>
      <c r="O199" s="115"/>
    </row>
    <row r="200" spans="1:15" ht="26.25" customHeight="1" outlineLevel="1" x14ac:dyDescent="0.2">
      <c r="A200" s="36"/>
      <c r="B200" s="30" t="s">
        <v>369</v>
      </c>
      <c r="C200" s="105" t="s">
        <v>64</v>
      </c>
      <c r="D200" s="15" t="s">
        <v>284</v>
      </c>
      <c r="E200" s="17"/>
      <c r="F200" s="17"/>
      <c r="G200" s="17"/>
      <c r="H200" s="17"/>
      <c r="I200" s="17"/>
      <c r="J200" s="17"/>
      <c r="K200" s="88">
        <v>60606.06</v>
      </c>
      <c r="L200" s="88">
        <v>0</v>
      </c>
      <c r="M200" s="88">
        <v>0</v>
      </c>
      <c r="N200" s="106"/>
      <c r="O200" s="115"/>
    </row>
    <row r="201" spans="1:15" ht="39.75" customHeight="1" outlineLevel="1" x14ac:dyDescent="0.2">
      <c r="A201" s="49" t="s">
        <v>273</v>
      </c>
      <c r="B201" s="50" t="s">
        <v>158</v>
      </c>
      <c r="C201" s="127"/>
      <c r="D201" s="16" t="s">
        <v>159</v>
      </c>
      <c r="E201" s="25"/>
      <c r="F201" s="25"/>
      <c r="G201" s="25"/>
      <c r="H201" s="25"/>
      <c r="I201" s="25"/>
      <c r="J201" s="25"/>
      <c r="K201" s="101">
        <f>K202</f>
        <v>20399089.800000001</v>
      </c>
      <c r="L201" s="75">
        <f>L202</f>
        <v>0</v>
      </c>
      <c r="M201" s="75">
        <f>M202</f>
        <v>0</v>
      </c>
      <c r="N201" s="106"/>
      <c r="O201" s="115"/>
    </row>
    <row r="202" spans="1:15" ht="31.5" customHeight="1" outlineLevel="1" x14ac:dyDescent="0.2">
      <c r="A202" s="38" t="s">
        <v>274</v>
      </c>
      <c r="B202" s="51" t="s">
        <v>79</v>
      </c>
      <c r="C202" s="104"/>
      <c r="D202" s="20" t="s">
        <v>160</v>
      </c>
      <c r="E202" s="28"/>
      <c r="F202" s="28"/>
      <c r="G202" s="28"/>
      <c r="H202" s="28"/>
      <c r="I202" s="28"/>
      <c r="J202" s="28"/>
      <c r="K202" s="76">
        <f>K205+K206+K204+K203</f>
        <v>20399089.800000001</v>
      </c>
      <c r="L202" s="76">
        <f t="shared" ref="L202:M202" si="26">L205+L206+L204+L203</f>
        <v>0</v>
      </c>
      <c r="M202" s="76">
        <f t="shared" si="26"/>
        <v>0</v>
      </c>
      <c r="N202" s="106"/>
      <c r="O202" s="115"/>
    </row>
    <row r="203" spans="1:15" ht="42" customHeight="1" outlineLevel="1" x14ac:dyDescent="0.2">
      <c r="A203" s="38"/>
      <c r="B203" s="108" t="s">
        <v>531</v>
      </c>
      <c r="C203" s="105" t="s">
        <v>64</v>
      </c>
      <c r="D203" s="15" t="s">
        <v>530</v>
      </c>
      <c r="E203" s="28"/>
      <c r="F203" s="28"/>
      <c r="G203" s="28"/>
      <c r="H203" s="28"/>
      <c r="I203" s="28"/>
      <c r="J203" s="28"/>
      <c r="K203" s="88">
        <v>2315200</v>
      </c>
      <c r="L203" s="88">
        <v>0</v>
      </c>
      <c r="M203" s="88">
        <v>0</v>
      </c>
      <c r="N203" s="106"/>
      <c r="O203" s="115"/>
    </row>
    <row r="204" spans="1:15" ht="37.5" customHeight="1" outlineLevel="1" x14ac:dyDescent="0.2">
      <c r="A204" s="38"/>
      <c r="B204" s="48" t="s">
        <v>474</v>
      </c>
      <c r="C204" s="105" t="s">
        <v>64</v>
      </c>
      <c r="D204" s="15" t="s">
        <v>475</v>
      </c>
      <c r="E204" s="90"/>
      <c r="F204" s="90"/>
      <c r="G204" s="90"/>
      <c r="H204" s="90"/>
      <c r="I204" s="90"/>
      <c r="J204" s="90"/>
      <c r="K204" s="88">
        <v>2550000</v>
      </c>
      <c r="L204" s="88">
        <v>0</v>
      </c>
      <c r="M204" s="88">
        <v>0</v>
      </c>
      <c r="N204" s="106"/>
      <c r="O204" s="115"/>
    </row>
    <row r="205" spans="1:15" ht="39" customHeight="1" outlineLevel="1" x14ac:dyDescent="0.2">
      <c r="A205" s="36"/>
      <c r="B205" s="82" t="s">
        <v>438</v>
      </c>
      <c r="C205" s="105" t="s">
        <v>64</v>
      </c>
      <c r="D205" s="15" t="s">
        <v>439</v>
      </c>
      <c r="E205" s="17"/>
      <c r="F205" s="17"/>
      <c r="G205" s="17"/>
      <c r="H205" s="17"/>
      <c r="I205" s="17"/>
      <c r="J205" s="17"/>
      <c r="K205" s="88">
        <v>14818350.5</v>
      </c>
      <c r="L205" s="88">
        <v>0</v>
      </c>
      <c r="M205" s="88">
        <v>0</v>
      </c>
      <c r="N205" s="115"/>
      <c r="O205" s="115"/>
    </row>
    <row r="206" spans="1:15" ht="39" customHeight="1" outlineLevel="1" x14ac:dyDescent="0.2">
      <c r="A206" s="36"/>
      <c r="B206" s="82" t="s">
        <v>440</v>
      </c>
      <c r="C206" s="105" t="s">
        <v>64</v>
      </c>
      <c r="D206" s="15" t="s">
        <v>441</v>
      </c>
      <c r="E206" s="17"/>
      <c r="F206" s="17"/>
      <c r="G206" s="17"/>
      <c r="H206" s="17"/>
      <c r="I206" s="17"/>
      <c r="J206" s="17"/>
      <c r="K206" s="88">
        <v>715539.3</v>
      </c>
      <c r="L206" s="88">
        <v>0</v>
      </c>
      <c r="M206" s="88">
        <v>0</v>
      </c>
      <c r="N206" s="106"/>
      <c r="O206" s="115"/>
    </row>
    <row r="207" spans="1:15" ht="36.75" customHeight="1" outlineLevel="1" x14ac:dyDescent="0.2">
      <c r="A207" s="49" t="s">
        <v>336</v>
      </c>
      <c r="B207" s="50" t="s">
        <v>508</v>
      </c>
      <c r="C207" s="127"/>
      <c r="D207" s="16" t="s">
        <v>161</v>
      </c>
      <c r="E207" s="25"/>
      <c r="F207" s="25"/>
      <c r="G207" s="25"/>
      <c r="H207" s="25"/>
      <c r="I207" s="25"/>
      <c r="J207" s="25"/>
      <c r="K207" s="101">
        <f>K210+K208</f>
        <v>14179125.189999999</v>
      </c>
      <c r="L207" s="101">
        <f t="shared" ref="L207:M207" si="27">L210+L208</f>
        <v>21937570.420000002</v>
      </c>
      <c r="M207" s="101">
        <f t="shared" si="27"/>
        <v>14153969.73</v>
      </c>
      <c r="N207" s="106"/>
      <c r="O207" s="115"/>
    </row>
    <row r="208" spans="1:15" ht="26.25" customHeight="1" outlineLevel="1" x14ac:dyDescent="0.2">
      <c r="A208" s="18" t="s">
        <v>368</v>
      </c>
      <c r="B208" s="52" t="s">
        <v>296</v>
      </c>
      <c r="C208" s="104"/>
      <c r="D208" s="20" t="s">
        <v>297</v>
      </c>
      <c r="E208" s="28"/>
      <c r="F208" s="28"/>
      <c r="G208" s="28"/>
      <c r="H208" s="28"/>
      <c r="I208" s="28"/>
      <c r="J208" s="28"/>
      <c r="K208" s="76">
        <f>K209</f>
        <v>6995327.2800000003</v>
      </c>
      <c r="L208" s="76">
        <f>L209</f>
        <v>7783600.6900000004</v>
      </c>
      <c r="M208" s="76">
        <f>M209</f>
        <v>0</v>
      </c>
      <c r="N208" s="106"/>
      <c r="O208" s="115"/>
    </row>
    <row r="209" spans="1:15" ht="55.5" customHeight="1" outlineLevel="1" x14ac:dyDescent="0.2">
      <c r="A209" s="36"/>
      <c r="B209" s="48" t="s">
        <v>198</v>
      </c>
      <c r="C209" s="105" t="s">
        <v>64</v>
      </c>
      <c r="D209" s="15" t="s">
        <v>199</v>
      </c>
      <c r="E209" s="17"/>
      <c r="F209" s="17"/>
      <c r="G209" s="17"/>
      <c r="H209" s="17"/>
      <c r="I209" s="17"/>
      <c r="J209" s="17"/>
      <c r="K209" s="88">
        <v>6995327.2800000003</v>
      </c>
      <c r="L209" s="88">
        <v>7783600.6900000004</v>
      </c>
      <c r="M209" s="88">
        <v>0</v>
      </c>
      <c r="N209" s="106"/>
      <c r="O209" s="115"/>
    </row>
    <row r="210" spans="1:15" ht="26.25" customHeight="1" outlineLevel="1" x14ac:dyDescent="0.2">
      <c r="A210" s="18" t="s">
        <v>421</v>
      </c>
      <c r="B210" s="51" t="s">
        <v>163</v>
      </c>
      <c r="C210" s="104"/>
      <c r="D210" s="20" t="s">
        <v>162</v>
      </c>
      <c r="E210" s="28"/>
      <c r="F210" s="28"/>
      <c r="G210" s="28"/>
      <c r="H210" s="28"/>
      <c r="I210" s="28"/>
      <c r="J210" s="28"/>
      <c r="K210" s="76">
        <f>K212+K213+K211</f>
        <v>7183797.9099999992</v>
      </c>
      <c r="L210" s="76">
        <f t="shared" ref="L210:M210" si="28">L212+L213+L211</f>
        <v>14153969.73</v>
      </c>
      <c r="M210" s="76">
        <f t="shared" si="28"/>
        <v>14153969.73</v>
      </c>
      <c r="N210" s="106"/>
      <c r="O210" s="115"/>
    </row>
    <row r="211" spans="1:15" ht="26.25" customHeight="1" outlineLevel="1" x14ac:dyDescent="0.2">
      <c r="A211" s="38"/>
      <c r="B211" s="30" t="s">
        <v>317</v>
      </c>
      <c r="C211" s="105" t="s">
        <v>64</v>
      </c>
      <c r="D211" s="15" t="s">
        <v>318</v>
      </c>
      <c r="E211" s="28"/>
      <c r="F211" s="28"/>
      <c r="G211" s="28"/>
      <c r="H211" s="28"/>
      <c r="I211" s="28"/>
      <c r="J211" s="28"/>
      <c r="K211" s="88">
        <v>824074.05</v>
      </c>
      <c r="L211" s="88">
        <v>0</v>
      </c>
      <c r="M211" s="88">
        <v>0</v>
      </c>
      <c r="N211" s="112"/>
      <c r="O211" s="115"/>
    </row>
    <row r="212" spans="1:15" ht="26.25" customHeight="1" outlineLevel="1" x14ac:dyDescent="0.2">
      <c r="A212" s="36"/>
      <c r="B212" s="48" t="s">
        <v>194</v>
      </c>
      <c r="C212" s="105" t="s">
        <v>64</v>
      </c>
      <c r="D212" s="15" t="s">
        <v>195</v>
      </c>
      <c r="E212" s="17"/>
      <c r="F212" s="17"/>
      <c r="G212" s="17"/>
      <c r="H212" s="17"/>
      <c r="I212" s="17"/>
      <c r="J212" s="17"/>
      <c r="K212" s="88">
        <v>6168932.1399999997</v>
      </c>
      <c r="L212" s="88">
        <v>13729350.73</v>
      </c>
      <c r="M212" s="88">
        <v>13729350.73</v>
      </c>
      <c r="N212" s="106"/>
      <c r="O212" s="115"/>
    </row>
    <row r="213" spans="1:15" ht="26.25" customHeight="1" outlineLevel="1" x14ac:dyDescent="0.2">
      <c r="A213" s="36"/>
      <c r="B213" s="48" t="s">
        <v>196</v>
      </c>
      <c r="C213" s="105" t="s">
        <v>64</v>
      </c>
      <c r="D213" s="15" t="s">
        <v>197</v>
      </c>
      <c r="E213" s="17"/>
      <c r="F213" s="17"/>
      <c r="G213" s="17"/>
      <c r="H213" s="17"/>
      <c r="I213" s="17"/>
      <c r="J213" s="17"/>
      <c r="K213" s="88">
        <v>190791.72</v>
      </c>
      <c r="L213" s="88">
        <v>424619</v>
      </c>
      <c r="M213" s="88">
        <v>424619</v>
      </c>
      <c r="N213" s="106"/>
      <c r="O213" s="115"/>
    </row>
    <row r="214" spans="1:15" ht="39" customHeight="1" outlineLevel="1" x14ac:dyDescent="0.2">
      <c r="A214" s="49" t="s">
        <v>347</v>
      </c>
      <c r="B214" s="50" t="s">
        <v>462</v>
      </c>
      <c r="C214" s="105"/>
      <c r="D214" s="16" t="s">
        <v>465</v>
      </c>
      <c r="E214" s="25"/>
      <c r="F214" s="25"/>
      <c r="G214" s="25"/>
      <c r="H214" s="25"/>
      <c r="I214" s="25"/>
      <c r="J214" s="25"/>
      <c r="K214" s="101">
        <f>K215</f>
        <v>50000</v>
      </c>
      <c r="L214" s="75">
        <f t="shared" ref="L214:M215" si="29">L215</f>
        <v>0</v>
      </c>
      <c r="M214" s="75">
        <f t="shared" si="29"/>
        <v>0</v>
      </c>
      <c r="N214" s="106"/>
      <c r="O214" s="115"/>
    </row>
    <row r="215" spans="1:15" ht="31.5" customHeight="1" outlineLevel="1" x14ac:dyDescent="0.2">
      <c r="A215" s="18" t="s">
        <v>348</v>
      </c>
      <c r="B215" s="51" t="s">
        <v>463</v>
      </c>
      <c r="C215" s="105"/>
      <c r="D215" s="20" t="s">
        <v>466</v>
      </c>
      <c r="E215" s="28"/>
      <c r="F215" s="28"/>
      <c r="G215" s="28"/>
      <c r="H215" s="28"/>
      <c r="I215" s="28"/>
      <c r="J215" s="28"/>
      <c r="K215" s="76">
        <f>K216</f>
        <v>50000</v>
      </c>
      <c r="L215" s="76">
        <f t="shared" si="29"/>
        <v>0</v>
      </c>
      <c r="M215" s="76">
        <f t="shared" si="29"/>
        <v>0</v>
      </c>
      <c r="N215" s="106"/>
      <c r="O215" s="115"/>
    </row>
    <row r="216" spans="1:15" ht="26.25" customHeight="1" outlineLevel="1" x14ac:dyDescent="0.2">
      <c r="A216" s="36"/>
      <c r="B216" s="48" t="s">
        <v>464</v>
      </c>
      <c r="C216" s="105" t="s">
        <v>64</v>
      </c>
      <c r="D216" s="15" t="s">
        <v>467</v>
      </c>
      <c r="E216" s="17"/>
      <c r="F216" s="17"/>
      <c r="G216" s="17"/>
      <c r="H216" s="17"/>
      <c r="I216" s="17"/>
      <c r="J216" s="17"/>
      <c r="K216" s="88">
        <v>50000</v>
      </c>
      <c r="L216" s="88">
        <v>0</v>
      </c>
      <c r="M216" s="88">
        <v>0</v>
      </c>
      <c r="N216" s="106"/>
      <c r="O216" s="115"/>
    </row>
    <row r="217" spans="1:15" ht="42" customHeight="1" outlineLevel="1" x14ac:dyDescent="0.2">
      <c r="A217" s="13" t="s">
        <v>370</v>
      </c>
      <c r="B217" s="50" t="s">
        <v>468</v>
      </c>
      <c r="C217" s="127"/>
      <c r="D217" s="16" t="s">
        <v>471</v>
      </c>
      <c r="E217" s="25"/>
      <c r="F217" s="25"/>
      <c r="G217" s="25"/>
      <c r="H217" s="25"/>
      <c r="I217" s="25"/>
      <c r="J217" s="25"/>
      <c r="K217" s="101">
        <f>K218</f>
        <v>300000</v>
      </c>
      <c r="L217" s="75">
        <f t="shared" ref="L217:M217" si="30">L218</f>
        <v>0</v>
      </c>
      <c r="M217" s="75">
        <f t="shared" si="30"/>
        <v>0</v>
      </c>
      <c r="N217" s="106"/>
      <c r="O217" s="115"/>
    </row>
    <row r="218" spans="1:15" ht="35.25" customHeight="1" outlineLevel="1" x14ac:dyDescent="0.2">
      <c r="A218" s="18" t="s">
        <v>373</v>
      </c>
      <c r="B218" s="51" t="s">
        <v>469</v>
      </c>
      <c r="C218" s="104"/>
      <c r="D218" s="20" t="s">
        <v>473</v>
      </c>
      <c r="E218" s="28"/>
      <c r="F218" s="28"/>
      <c r="G218" s="28"/>
      <c r="H218" s="28"/>
      <c r="I218" s="28"/>
      <c r="J218" s="28"/>
      <c r="K218" s="76">
        <f>K219</f>
        <v>300000</v>
      </c>
      <c r="L218" s="76">
        <f t="shared" ref="L218:M218" si="31">L219</f>
        <v>0</v>
      </c>
      <c r="M218" s="76">
        <f t="shared" si="31"/>
        <v>0</v>
      </c>
      <c r="N218" s="106"/>
      <c r="O218" s="115"/>
    </row>
    <row r="219" spans="1:15" ht="33" customHeight="1" outlineLevel="1" x14ac:dyDescent="0.2">
      <c r="A219" s="36"/>
      <c r="B219" s="48" t="s">
        <v>470</v>
      </c>
      <c r="C219" s="105" t="s">
        <v>64</v>
      </c>
      <c r="D219" s="15" t="s">
        <v>472</v>
      </c>
      <c r="E219" s="17"/>
      <c r="F219" s="17"/>
      <c r="G219" s="17"/>
      <c r="H219" s="17"/>
      <c r="I219" s="17"/>
      <c r="J219" s="17"/>
      <c r="K219" s="88">
        <v>300000</v>
      </c>
      <c r="L219" s="88">
        <v>0</v>
      </c>
      <c r="M219" s="88">
        <v>0</v>
      </c>
      <c r="N219" s="106"/>
      <c r="O219" s="115"/>
    </row>
    <row r="220" spans="1:15" ht="32.25" customHeight="1" outlineLevel="1" x14ac:dyDescent="0.2">
      <c r="A220" s="49" t="s">
        <v>383</v>
      </c>
      <c r="B220" s="50" t="s">
        <v>330</v>
      </c>
      <c r="C220" s="127"/>
      <c r="D220" s="16" t="s">
        <v>277</v>
      </c>
      <c r="E220" s="25"/>
      <c r="F220" s="25"/>
      <c r="G220" s="25"/>
      <c r="H220" s="25"/>
      <c r="I220" s="25"/>
      <c r="J220" s="25"/>
      <c r="K220" s="101">
        <f t="shared" ref="K220:M222" si="32">K221</f>
        <v>1300000</v>
      </c>
      <c r="L220" s="75">
        <f t="shared" si="32"/>
        <v>0</v>
      </c>
      <c r="M220" s="75">
        <f t="shared" si="32"/>
        <v>0</v>
      </c>
      <c r="N220" s="106"/>
      <c r="O220" s="115"/>
    </row>
    <row r="221" spans="1:15" ht="26.25" customHeight="1" outlineLevel="1" x14ac:dyDescent="0.2">
      <c r="A221" s="36" t="s">
        <v>386</v>
      </c>
      <c r="B221" s="48" t="s">
        <v>278</v>
      </c>
      <c r="C221" s="105"/>
      <c r="D221" s="15" t="s">
        <v>280</v>
      </c>
      <c r="E221" s="17"/>
      <c r="F221" s="17"/>
      <c r="G221" s="17"/>
      <c r="H221" s="17"/>
      <c r="I221" s="17"/>
      <c r="J221" s="17"/>
      <c r="K221" s="72">
        <f t="shared" si="32"/>
        <v>1300000</v>
      </c>
      <c r="L221" s="72">
        <f t="shared" si="32"/>
        <v>0</v>
      </c>
      <c r="M221" s="72">
        <f t="shared" si="32"/>
        <v>0</v>
      </c>
      <c r="N221" s="106"/>
      <c r="O221" s="115"/>
    </row>
    <row r="222" spans="1:15" ht="42" customHeight="1" outlineLevel="1" x14ac:dyDescent="0.2">
      <c r="A222" s="36"/>
      <c r="B222" s="51" t="s">
        <v>279</v>
      </c>
      <c r="C222" s="104"/>
      <c r="D222" s="20" t="s">
        <v>281</v>
      </c>
      <c r="E222" s="28"/>
      <c r="F222" s="28"/>
      <c r="G222" s="28"/>
      <c r="H222" s="28"/>
      <c r="I222" s="28"/>
      <c r="J222" s="28"/>
      <c r="K222" s="76">
        <f t="shared" si="32"/>
        <v>1300000</v>
      </c>
      <c r="L222" s="76">
        <f t="shared" si="32"/>
        <v>0</v>
      </c>
      <c r="M222" s="76">
        <f t="shared" si="32"/>
        <v>0</v>
      </c>
      <c r="N222" s="106"/>
      <c r="O222" s="115"/>
    </row>
    <row r="223" spans="1:15" ht="26.25" customHeight="1" outlineLevel="1" x14ac:dyDescent="0.2">
      <c r="A223" s="36"/>
      <c r="B223" s="48" t="s">
        <v>282</v>
      </c>
      <c r="C223" s="105" t="s">
        <v>64</v>
      </c>
      <c r="D223" s="15" t="s">
        <v>283</v>
      </c>
      <c r="E223" s="17"/>
      <c r="F223" s="17"/>
      <c r="G223" s="17"/>
      <c r="H223" s="17"/>
      <c r="I223" s="17"/>
      <c r="J223" s="17"/>
      <c r="K223" s="88">
        <v>1300000</v>
      </c>
      <c r="L223" s="88">
        <v>0</v>
      </c>
      <c r="M223" s="88">
        <v>0</v>
      </c>
      <c r="N223" s="112"/>
      <c r="O223" s="115"/>
    </row>
    <row r="224" spans="1:15" ht="33" customHeight="1" outlineLevel="1" x14ac:dyDescent="0.2">
      <c r="A224" s="49" t="s">
        <v>422</v>
      </c>
      <c r="B224" s="50" t="s">
        <v>371</v>
      </c>
      <c r="C224" s="127"/>
      <c r="D224" s="16" t="s">
        <v>372</v>
      </c>
      <c r="E224" s="58"/>
      <c r="F224" s="58"/>
      <c r="G224" s="58"/>
      <c r="H224" s="58"/>
      <c r="I224" s="58"/>
      <c r="J224" s="58"/>
      <c r="K224" s="101">
        <f t="shared" ref="K224:M225" si="33">K225</f>
        <v>10000</v>
      </c>
      <c r="L224" s="75">
        <f t="shared" si="33"/>
        <v>10000</v>
      </c>
      <c r="M224" s="75">
        <f t="shared" si="33"/>
        <v>10000</v>
      </c>
    </row>
    <row r="225" spans="1:15" ht="42" customHeight="1" outlineLevel="1" x14ac:dyDescent="0.2">
      <c r="A225" s="38" t="s">
        <v>423</v>
      </c>
      <c r="B225" s="51" t="s">
        <v>374</v>
      </c>
      <c r="C225" s="105"/>
      <c r="D225" s="15" t="s">
        <v>375</v>
      </c>
      <c r="E225" s="59"/>
      <c r="F225" s="59"/>
      <c r="G225" s="59"/>
      <c r="H225" s="59"/>
      <c r="I225" s="59"/>
      <c r="J225" s="59"/>
      <c r="K225" s="72">
        <f t="shared" si="33"/>
        <v>10000</v>
      </c>
      <c r="L225" s="72">
        <f t="shared" si="33"/>
        <v>10000</v>
      </c>
      <c r="M225" s="72">
        <f t="shared" si="33"/>
        <v>10000</v>
      </c>
    </row>
    <row r="226" spans="1:15" ht="22.5" customHeight="1" outlineLevel="1" x14ac:dyDescent="0.2">
      <c r="A226" s="36"/>
      <c r="B226" s="48" t="s">
        <v>376</v>
      </c>
      <c r="C226" s="105" t="s">
        <v>64</v>
      </c>
      <c r="D226" s="15" t="s">
        <v>377</v>
      </c>
      <c r="E226" s="59"/>
      <c r="F226" s="59"/>
      <c r="G226" s="59"/>
      <c r="H226" s="59"/>
      <c r="I226" s="59"/>
      <c r="J226" s="59"/>
      <c r="K226" s="88">
        <v>10000</v>
      </c>
      <c r="L226" s="88">
        <v>10000</v>
      </c>
      <c r="M226" s="88">
        <v>10000</v>
      </c>
    </row>
    <row r="227" spans="1:15" ht="32.25" customHeight="1" outlineLevel="1" x14ac:dyDescent="0.2">
      <c r="A227" s="49" t="s">
        <v>424</v>
      </c>
      <c r="B227" s="53" t="s">
        <v>346</v>
      </c>
      <c r="C227" s="127"/>
      <c r="D227" s="16" t="s">
        <v>353</v>
      </c>
      <c r="E227" s="25"/>
      <c r="F227" s="25"/>
      <c r="G227" s="25"/>
      <c r="H227" s="25"/>
      <c r="I227" s="25"/>
      <c r="J227" s="25"/>
      <c r="K227" s="101">
        <f>K228</f>
        <v>200000</v>
      </c>
      <c r="L227" s="75">
        <f>L228</f>
        <v>0</v>
      </c>
      <c r="M227" s="75">
        <f>M228</f>
        <v>0</v>
      </c>
    </row>
    <row r="228" spans="1:15" ht="42" customHeight="1" outlineLevel="1" x14ac:dyDescent="0.2">
      <c r="A228" s="38" t="s">
        <v>427</v>
      </c>
      <c r="B228" s="51" t="s">
        <v>349</v>
      </c>
      <c r="C228" s="104"/>
      <c r="D228" s="20" t="s">
        <v>352</v>
      </c>
      <c r="E228" s="28"/>
      <c r="F228" s="28"/>
      <c r="G228" s="28"/>
      <c r="H228" s="28"/>
      <c r="I228" s="28"/>
      <c r="J228" s="28"/>
      <c r="K228" s="76">
        <f>K229</f>
        <v>200000</v>
      </c>
      <c r="L228" s="76">
        <f t="shared" ref="L228:M228" si="34">L229</f>
        <v>0</v>
      </c>
      <c r="M228" s="76">
        <f t="shared" si="34"/>
        <v>0</v>
      </c>
    </row>
    <row r="229" spans="1:15" ht="26.25" customHeight="1" outlineLevel="1" x14ac:dyDescent="0.2">
      <c r="A229" s="36"/>
      <c r="B229" s="30" t="s">
        <v>350</v>
      </c>
      <c r="C229" s="105" t="s">
        <v>64</v>
      </c>
      <c r="D229" s="45" t="s">
        <v>351</v>
      </c>
      <c r="E229" s="17"/>
      <c r="F229" s="17"/>
      <c r="G229" s="17"/>
      <c r="H229" s="17"/>
      <c r="I229" s="17"/>
      <c r="J229" s="17"/>
      <c r="K229" s="88">
        <v>200000</v>
      </c>
      <c r="L229" s="88">
        <v>0</v>
      </c>
      <c r="M229" s="88">
        <v>0</v>
      </c>
    </row>
    <row r="230" spans="1:15" ht="31.5" customHeight="1" outlineLevel="1" x14ac:dyDescent="0.2">
      <c r="A230" s="49" t="s">
        <v>490</v>
      </c>
      <c r="B230" s="23" t="s">
        <v>384</v>
      </c>
      <c r="C230" s="127"/>
      <c r="D230" s="61" t="s">
        <v>385</v>
      </c>
      <c r="E230" s="25"/>
      <c r="F230" s="25"/>
      <c r="G230" s="25"/>
      <c r="H230" s="25"/>
      <c r="I230" s="25"/>
      <c r="J230" s="25"/>
      <c r="K230" s="101">
        <f t="shared" ref="K230:M230" si="35">K231</f>
        <v>4691837.2</v>
      </c>
      <c r="L230" s="75">
        <f t="shared" si="35"/>
        <v>0</v>
      </c>
      <c r="M230" s="75">
        <f t="shared" si="35"/>
        <v>0</v>
      </c>
    </row>
    <row r="231" spans="1:15" ht="37.5" customHeight="1" outlineLevel="1" x14ac:dyDescent="0.2">
      <c r="A231" s="38" t="s">
        <v>491</v>
      </c>
      <c r="B231" s="19" t="s">
        <v>387</v>
      </c>
      <c r="C231" s="104"/>
      <c r="D231" s="62" t="s">
        <v>388</v>
      </c>
      <c r="E231" s="28"/>
      <c r="F231" s="28"/>
      <c r="G231" s="28"/>
      <c r="H231" s="28"/>
      <c r="I231" s="28"/>
      <c r="J231" s="28"/>
      <c r="K231" s="76">
        <f>K232+K233</f>
        <v>4691837.2</v>
      </c>
      <c r="L231" s="76">
        <f t="shared" ref="L231:M231" si="36">L232+L233</f>
        <v>0</v>
      </c>
      <c r="M231" s="76">
        <f t="shared" si="36"/>
        <v>0</v>
      </c>
    </row>
    <row r="232" spans="1:15" ht="26.25" customHeight="1" outlineLevel="1" x14ac:dyDescent="0.2">
      <c r="A232" s="36"/>
      <c r="B232" s="30" t="s">
        <v>389</v>
      </c>
      <c r="C232" s="105" t="s">
        <v>64</v>
      </c>
      <c r="D232" s="45" t="s">
        <v>390</v>
      </c>
      <c r="E232" s="17"/>
      <c r="F232" s="17"/>
      <c r="G232" s="17"/>
      <c r="H232" s="17"/>
      <c r="I232" s="17"/>
      <c r="J232" s="17"/>
      <c r="K232" s="88">
        <v>2443966.14</v>
      </c>
      <c r="L232" s="88">
        <v>0</v>
      </c>
      <c r="M232" s="88">
        <v>0</v>
      </c>
      <c r="N232" s="112"/>
    </row>
    <row r="233" spans="1:15" ht="26.25" customHeight="1" outlineLevel="1" x14ac:dyDescent="0.2">
      <c r="A233" s="36"/>
      <c r="B233" s="110" t="s">
        <v>534</v>
      </c>
      <c r="C233" s="105" t="s">
        <v>64</v>
      </c>
      <c r="D233" s="45" t="s">
        <v>535</v>
      </c>
      <c r="E233" s="17"/>
      <c r="F233" s="17"/>
      <c r="G233" s="17"/>
      <c r="H233" s="17"/>
      <c r="I233" s="17"/>
      <c r="J233" s="17"/>
      <c r="K233" s="88">
        <v>2247871.06</v>
      </c>
      <c r="L233" s="88">
        <v>0</v>
      </c>
      <c r="M233" s="88">
        <v>0</v>
      </c>
      <c r="N233" s="112"/>
    </row>
    <row r="234" spans="1:15" ht="38.25" customHeight="1" outlineLevel="1" x14ac:dyDescent="0.2">
      <c r="A234" s="49" t="s">
        <v>492</v>
      </c>
      <c r="B234" s="23" t="s">
        <v>425</v>
      </c>
      <c r="C234" s="127"/>
      <c r="D234" s="61" t="s">
        <v>426</v>
      </c>
      <c r="E234" s="25"/>
      <c r="F234" s="25"/>
      <c r="G234" s="25"/>
      <c r="H234" s="25"/>
      <c r="I234" s="25"/>
      <c r="J234" s="25"/>
      <c r="K234" s="101">
        <f t="shared" ref="K234:M235" si="37">K235</f>
        <v>240000</v>
      </c>
      <c r="L234" s="75">
        <f t="shared" si="37"/>
        <v>0</v>
      </c>
      <c r="M234" s="75">
        <f t="shared" si="37"/>
        <v>0</v>
      </c>
      <c r="N234" s="106"/>
    </row>
    <row r="235" spans="1:15" ht="26.25" customHeight="1" outlineLevel="1" x14ac:dyDescent="0.2">
      <c r="A235" s="38" t="s">
        <v>493</v>
      </c>
      <c r="B235" s="19" t="s">
        <v>428</v>
      </c>
      <c r="C235" s="104"/>
      <c r="D235" s="62" t="s">
        <v>429</v>
      </c>
      <c r="E235" s="28"/>
      <c r="F235" s="28"/>
      <c r="G235" s="28"/>
      <c r="H235" s="28"/>
      <c r="I235" s="28"/>
      <c r="J235" s="28"/>
      <c r="K235" s="76">
        <f t="shared" si="37"/>
        <v>240000</v>
      </c>
      <c r="L235" s="76">
        <f t="shared" si="37"/>
        <v>0</v>
      </c>
      <c r="M235" s="76">
        <f t="shared" si="37"/>
        <v>0</v>
      </c>
      <c r="N235" s="106"/>
    </row>
    <row r="236" spans="1:15" ht="26.25" customHeight="1" outlineLevel="1" x14ac:dyDescent="0.2">
      <c r="A236" s="36"/>
      <c r="B236" s="30" t="s">
        <v>431</v>
      </c>
      <c r="C236" s="105" t="s">
        <v>64</v>
      </c>
      <c r="D236" s="45" t="s">
        <v>430</v>
      </c>
      <c r="E236" s="17"/>
      <c r="F236" s="17"/>
      <c r="G236" s="17"/>
      <c r="H236" s="17"/>
      <c r="I236" s="17"/>
      <c r="J236" s="17"/>
      <c r="K236" s="88">
        <v>240000</v>
      </c>
      <c r="L236" s="88">
        <v>0</v>
      </c>
      <c r="M236" s="88">
        <v>0</v>
      </c>
      <c r="N236" s="112"/>
    </row>
    <row r="237" spans="1:15" s="57" customFormat="1" ht="15.75" x14ac:dyDescent="0.25">
      <c r="A237" s="54"/>
      <c r="B237" s="55" t="s">
        <v>3</v>
      </c>
      <c r="C237" s="128"/>
      <c r="D237" s="56"/>
      <c r="E237" s="25">
        <v>346106.24</v>
      </c>
      <c r="F237" s="25">
        <v>0</v>
      </c>
      <c r="G237" s="25">
        <v>346106.24</v>
      </c>
      <c r="H237" s="25">
        <v>0</v>
      </c>
      <c r="I237" s="25">
        <v>346106.24</v>
      </c>
      <c r="J237" s="25">
        <v>0</v>
      </c>
      <c r="K237" s="77">
        <f>K23+K42+K47+K59+K64+K119+K171+K186+K189+K201+K207+K39+K220+K36+K227+K33+K224+K230+K18+K234+K214+K217</f>
        <v>896285214.59000003</v>
      </c>
      <c r="L237" s="77">
        <f>L23+L42+L47+L59+L64+L119+L171+L186+L189+L201+L207+L39+L220+L36+L227+L33+L224+L230+L18+L234+L214+L217</f>
        <v>678208345.73000002</v>
      </c>
      <c r="M237" s="77">
        <f>M23+M42+M47+M59+M64+M119+M171+M186+M189+M201+M207+M39+M220+M36+M227+M33+M224+M230+M18+M234+M214+M217</f>
        <v>632188591.49000001</v>
      </c>
      <c r="O237" s="121"/>
    </row>
  </sheetData>
  <autoFilter ref="A17:P237"/>
  <mergeCells count="17">
    <mergeCell ref="A16:A17"/>
    <mergeCell ref="B16:B17"/>
    <mergeCell ref="C16:C17"/>
    <mergeCell ref="D16:D17"/>
    <mergeCell ref="K16:M16"/>
    <mergeCell ref="A14:M14"/>
    <mergeCell ref="D7:M7"/>
    <mergeCell ref="B8:M8"/>
    <mergeCell ref="B9:M9"/>
    <mergeCell ref="C10:M10"/>
    <mergeCell ref="A13:M13"/>
    <mergeCell ref="K11:M11"/>
    <mergeCell ref="L2:M2"/>
    <mergeCell ref="K3:M3"/>
    <mergeCell ref="K4:M4"/>
    <mergeCell ref="L6:M6"/>
    <mergeCell ref="K5:M5"/>
  </mergeCells>
  <pageMargins left="0.31496062992125984" right="0.31496062992125984" top="0.74803149606299213" bottom="0.74803149606299213" header="0.31496062992125984" footer="0.31496062992125984"/>
  <pageSetup paperSize="9" scale="75" fitToHeight="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 4 МП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2023-08-29T00:13:07Z</cp:lastPrinted>
  <dcterms:created xsi:type="dcterms:W3CDTF">2019-06-18T02:48:46Z</dcterms:created>
  <dcterms:modified xsi:type="dcterms:W3CDTF">2023-08-29T00:17:25Z</dcterms:modified>
</cp:coreProperties>
</file>